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rehrada2 - Chata č.2-ná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'Prehrada2 - Chata č.2-nát...'!$C$122:$K$228</definedName>
    <definedName name="_xlnm.Print_Area" localSheetId="1">'Prehrada2 - Chata č.2-nát...'!$C$4:$J$76,'Prehrada2 - Chata č.2-nát...'!$C$82:$J$106,'Prehrada2 - Chata č.2-nát...'!$C$112:$K$228</definedName>
    <definedName name="_xlnm.Print_Titles" localSheetId="1">'Prehrada2 - Chata č.2-nát...'!$122:$122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8"/>
  <c r="BH228"/>
  <c r="BG228"/>
  <c r="BF228"/>
  <c r="T228"/>
  <c r="T227"/>
  <c r="T226"/>
  <c r="R228"/>
  <c r="R227"/>
  <c r="R226"/>
  <c r="P228"/>
  <c r="P227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1"/>
  <c r="BH201"/>
  <c r="BG201"/>
  <c r="BF201"/>
  <c r="T201"/>
  <c r="R201"/>
  <c r="P201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225"/>
  <c r="BK216"/>
  <c r="J177"/>
  <c r="BK160"/>
  <c r="BK143"/>
  <c r="BK128"/>
  <c r="BK219"/>
  <c r="BK193"/>
  <c r="BK188"/>
  <c r="J167"/>
  <c r="J155"/>
  <c r="BK139"/>
  <c i="1" r="AS94"/>
  <c i="2" r="BK210"/>
  <c r="BK191"/>
  <c r="J173"/>
  <c r="BK167"/>
  <c r="J160"/>
  <c r="J143"/>
  <c r="J190"/>
  <c r="BK180"/>
  <c r="BK155"/>
  <c r="J136"/>
  <c r="BK145"/>
  <c r="BK221"/>
  <c r="BK218"/>
  <c r="J201"/>
  <c r="BK170"/>
  <c r="J154"/>
  <c r="J133"/>
  <c r="BK208"/>
  <c r="J189"/>
  <c r="J180"/>
  <c r="BK158"/>
  <c r="BK147"/>
  <c r="BK133"/>
  <c r="J223"/>
  <c r="J208"/>
  <c r="BK190"/>
  <c r="J170"/>
  <c r="BK165"/>
  <c r="J147"/>
  <c r="J139"/>
  <c r="J193"/>
  <c r="J158"/>
  <c r="BK130"/>
  <c r="BK149"/>
  <c r="J219"/>
  <c r="BK217"/>
  <c r="J188"/>
  <c r="BK173"/>
  <c r="BK163"/>
  <c r="BK152"/>
  <c r="BK134"/>
  <c r="BK223"/>
  <c r="BK209"/>
  <c r="J191"/>
  <c r="J182"/>
  <c r="J165"/>
  <c r="J152"/>
  <c r="J134"/>
  <c r="BK228"/>
  <c r="J217"/>
  <c r="BK195"/>
  <c r="BK181"/>
  <c r="J163"/>
  <c r="J145"/>
  <c r="J209"/>
  <c r="J181"/>
  <c r="J156"/>
  <c r="J195"/>
  <c r="J150"/>
  <c r="J128"/>
  <c r="J225"/>
  <c r="BK154"/>
  <c r="J169"/>
  <c r="J130"/>
  <c r="J228"/>
  <c r="BK183"/>
  <c r="J149"/>
  <c r="J218"/>
  <c r="BK171"/>
  <c r="J216"/>
  <c r="BK177"/>
  <c r="BK156"/>
  <c r="BK182"/>
  <c r="J210"/>
  <c r="J221"/>
  <c r="J141"/>
  <c r="J183"/>
  <c r="BK129"/>
  <c r="J171"/>
  <c r="J129"/>
  <c r="BK189"/>
  <c r="J126"/>
  <c r="BK126"/>
  <c r="BK141"/>
  <c r="BK201"/>
  <c r="BK169"/>
  <c r="BK136"/>
  <c r="BK150"/>
  <c l="1" r="BK125"/>
  <c r="J125"/>
  <c r="J96"/>
  <c r="BK172"/>
  <c r="J172"/>
  <c r="J103"/>
  <c r="P125"/>
  <c r="T125"/>
  <c r="P138"/>
  <c r="R138"/>
  <c r="R144"/>
  <c r="T153"/>
  <c r="R162"/>
  <c r="P172"/>
  <c r="T138"/>
  <c r="T144"/>
  <c r="P153"/>
  <c r="T162"/>
  <c r="R172"/>
  <c r="R125"/>
  <c r="BK138"/>
  <c r="J138"/>
  <c r="J97"/>
  <c r="BK144"/>
  <c r="J144"/>
  <c r="J98"/>
  <c r="P144"/>
  <c r="BK153"/>
  <c r="J153"/>
  <c r="J99"/>
  <c r="R153"/>
  <c r="BK162"/>
  <c r="J162"/>
  <c r="J102"/>
  <c r="P162"/>
  <c r="P161"/>
  <c r="T172"/>
  <c r="BK159"/>
  <c r="J159"/>
  <c r="J100"/>
  <c r="BK227"/>
  <c r="J227"/>
  <c r="J105"/>
  <c r="J117"/>
  <c r="BE129"/>
  <c r="BE133"/>
  <c r="BE143"/>
  <c r="F120"/>
  <c r="BE145"/>
  <c r="BE154"/>
  <c r="BE181"/>
  <c r="BE136"/>
  <c r="BE152"/>
  <c r="BE170"/>
  <c r="BE171"/>
  <c r="BE201"/>
  <c r="BE217"/>
  <c r="BE126"/>
  <c r="BE128"/>
  <c r="BE134"/>
  <c r="BE141"/>
  <c r="BE147"/>
  <c r="BE169"/>
  <c r="BE188"/>
  <c r="BE208"/>
  <c r="BE209"/>
  <c r="BE210"/>
  <c r="BE218"/>
  <c r="BE149"/>
  <c r="BE150"/>
  <c r="BE160"/>
  <c r="BE163"/>
  <c r="BE165"/>
  <c r="BE167"/>
  <c r="BE173"/>
  <c r="BE180"/>
  <c r="BE182"/>
  <c r="BE183"/>
  <c r="BE190"/>
  <c r="BE191"/>
  <c r="BE195"/>
  <c r="BE216"/>
  <c r="BE221"/>
  <c r="BE130"/>
  <c r="BE139"/>
  <c r="BE155"/>
  <c r="BE156"/>
  <c r="BE158"/>
  <c r="BE177"/>
  <c r="BE189"/>
  <c r="BE193"/>
  <c r="BE219"/>
  <c r="BE223"/>
  <c r="BE225"/>
  <c r="BE228"/>
  <c r="F33"/>
  <c i="1" r="BB95"/>
  <c r="BB94"/>
  <c r="AX94"/>
  <c i="2" r="F35"/>
  <c i="1" r="BD95"/>
  <c r="BD94"/>
  <c r="W33"/>
  <c i="2" r="F32"/>
  <c i="1" r="BA95"/>
  <c r="BA94"/>
  <c r="W30"/>
  <c i="2" r="F34"/>
  <c i="1" r="BC95"/>
  <c r="BC94"/>
  <c r="W32"/>
  <c i="2" r="J32"/>
  <c i="1" r="AW95"/>
  <c i="2" l="1" r="R124"/>
  <c r="R123"/>
  <c r="T161"/>
  <c r="R161"/>
  <c r="T124"/>
  <c r="T123"/>
  <c r="P124"/>
  <c r="P123"/>
  <c i="1" r="AU95"/>
  <c i="2" r="BK161"/>
  <c r="J161"/>
  <c r="J101"/>
  <c r="BK124"/>
  <c r="J124"/>
  <c r="J95"/>
  <c r="BK226"/>
  <c r="J226"/>
  <c r="J104"/>
  <c i="1" r="AY94"/>
  <c i="2" r="F31"/>
  <c i="1" r="AZ95"/>
  <c r="AZ94"/>
  <c r="W29"/>
  <c r="AU94"/>
  <c i="2" r="J31"/>
  <c i="1" r="AV95"/>
  <c r="AT95"/>
  <c r="W31"/>
  <c r="AW94"/>
  <c r="AK30"/>
  <c i="2" l="1" r="BK123"/>
  <c r="J123"/>
  <c r="J28"/>
  <c i="1" r="AG95"/>
  <c r="AG94"/>
  <c r="AK26"/>
  <c r="AV94"/>
  <c r="AK29"/>
  <c i="2" l="1" r="J37"/>
  <c r="J94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<sst xmlns="http://schemas.openxmlformats.org/spreadsheetml/2006/main">
  <si>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</si>
  <si>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</si>
  <si>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</si>
  <si>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</si>
  <si>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</si>
  <si>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{07fd29bf-e744-447e-84e6-4a3bfb853b84}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</si>
  <si>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</si>
  <si>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</si>
  <si>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</si>
  <si>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</si>
  <si>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</si>
  <si>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</si>
  <si>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</si>
  <si>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</si>
  <si>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Prehrada2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</si>
  <si>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</si>
  <si>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</si>
  <si>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Chata č.2-nátěr rekreační chaty MMB</t>
  </si>
  <si>
    <t>KSO:</t>
  </si>
  <si>
    <t>CC-CZ:</t>
  </si>
  <si>
    <t>Místo:</t>
  </si>
  <si>
    <t>Brněnská přehrada-Rakovec</t>
  </si>
  <si>
    <t>Datum:</t>
  </si>
  <si>
    <t>25. 3. 2025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</si>
  <si>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</si>
  <si>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</si>
  <si>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</si>
  <si>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</si>
  <si>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</si>
  <si>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</si>
  <si>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</si>
  <si>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</si>
  <si>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</si>
  <si>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</si>
  <si>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</si>
  <si>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</si>
  <si>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</si>
  <si>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</si>
  <si>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</si>
  <si>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</si>
  <si>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</si>
  <si>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</si>
  <si>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</si>
  <si>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</si>
  <si>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</si>
  <si>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</si>
  <si>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</si>
  <si>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</si>
  <si>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</si>
  <si>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</si>
  <si>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</si>
  <si>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</si>
  <si>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</si>
  <si>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</si>
  <si>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</si>
  <si>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</si>
  <si>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</si>
  <si>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</si>
  <si>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</si>
  <si>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</si>
  <si>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</si>
  <si>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</si>
  <si>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</si>
  <si>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</si>
  <si>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</si>
  <si>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</si>
  <si>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</si>
  <si>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</si>
  <si>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</si>
  <si>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</si>
  <si>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</si>
  <si>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</si>
  <si>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</si>
  <si>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</si>
  <si>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</si>
  <si>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</si>
  <si>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</si>
  <si>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</si>
  <si>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</si>
  <si>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</si>
  <si>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</si>
  <si>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</si>
  <si>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</si>
  <si>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</si>
  <si>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</si>
  <si>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</si>
  <si>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</si>
  <si>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</si>
  <si>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</si>
  <si>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</si>
  <si>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</si>
  <si>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</si>
  <si>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</si>
  <si>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</si>
  <si>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</si>
  <si>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</si>
  <si>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</si>
  <si>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</si>
  <si>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</si>
  <si>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</si>
  <si>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</si>
  <si>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</si>
  <si>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</si>
  <si>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</si>
  <si>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</si>
  <si>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</si>
  <si>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</si>
  <si>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</si>
  <si>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</si>
  <si>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</si>
  <si>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</si>
  <si>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</si>
  <si>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</si>
  <si>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</si>
  <si>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</si>
  <si>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</si>
  <si>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</si>
  <si>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</si>
  <si>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</si>
  <si>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</si>
  <si>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</si>
  <si>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CS ÚRS 2025 01</t>
  </si>
  <si>
    <t>4</t>
  </si>
  <si>
    <t>-12178850</t>
  </si>
  <si>
    <t>VV</t>
  </si>
  <si>
    <t>7,5*0,7*2</t>
  </si>
  <si>
    <t>162211311</t>
  </si>
  <si>
    <t>Vodorovné přemístění výkopku z horniny třídy těžitelnosti I skupiny 1 až 3 stavebním kolečkem do 10 m</t>
  </si>
  <si>
    <t>-1657120307</t>
  </si>
  <si>
    <t>3</t>
  </si>
  <si>
    <t>162751117</t>
  </si>
  <si>
    <t>Vodorovné přemístění přes 9 000 do 10000 m výkopku/sypaniny z horniny třídy těžitelnosti I skupiny 1 až 3</t>
  </si>
  <si>
    <t>-1144258408</t>
  </si>
  <si>
    <t>162751119</t>
  </si>
  <si>
    <t>Příplatek k vodorovnému přemístění výkopku/sypaniny z horniny třídy těžitelnosti I skupiny 1 až 3 ZKD 1000 m přes 10000 m</t>
  </si>
  <si>
    <t>675123434</t>
  </si>
  <si>
    <t>5,5</t>
  </si>
  <si>
    <t>5,5*9 'Přepočtené koeficientem množství</t>
  </si>
  <si>
    <t>5</t>
  </si>
  <si>
    <t>171111103</t>
  </si>
  <si>
    <t>Uložení sypaniny kolem chaty-srovnání zhutněných ručně</t>
  </si>
  <si>
    <t>-2120472120</t>
  </si>
  <si>
    <t>6</t>
  </si>
  <si>
    <t>171201231</t>
  </si>
  <si>
    <t>Poplatek za uložení zeminy a kamení na recyklační skládce,listí,.. (skládkovné) kód odpadu 17 05 04</t>
  </si>
  <si>
    <t>t</t>
  </si>
  <si>
    <t>2026655650</t>
  </si>
  <si>
    <t>5,5*1,8</t>
  </si>
  <si>
    <t>7</t>
  </si>
  <si>
    <t>181912112</t>
  </si>
  <si>
    <t>Úprava pláně kolem chaty se zhutněním ručně</t>
  </si>
  <si>
    <t>m2</t>
  </si>
  <si>
    <t>895458044</t>
  </si>
  <si>
    <t>(7,4*2+6,8)*2</t>
  </si>
  <si>
    <t>Úpravy povrchů, podlahy a osazování výplní</t>
  </si>
  <si>
    <t>8</t>
  </si>
  <si>
    <t>622335101</t>
  </si>
  <si>
    <t>Oprava cementové hladké omítky vnějších stěn v rozsahu do 10 %</t>
  </si>
  <si>
    <t>-517566129</t>
  </si>
  <si>
    <t>21,095</t>
  </si>
  <si>
    <t>9</t>
  </si>
  <si>
    <t>637111113</t>
  </si>
  <si>
    <t>Okapový chodník ze štěrkopísku tl 200 mm s udusáním</t>
  </si>
  <si>
    <t>539563087</t>
  </si>
  <si>
    <t>0,5*10</t>
  </si>
  <si>
    <t>10</t>
  </si>
  <si>
    <t>637211124</t>
  </si>
  <si>
    <t>Okapový chodník z betonových dlaždic tl 50 mm kladených do písku se zalitím spár MC-35%</t>
  </si>
  <si>
    <t>-1739707805</t>
  </si>
  <si>
    <t>Ostatní konstrukce a práce, bourání</t>
  </si>
  <si>
    <t>11</t>
  </si>
  <si>
    <t>941111121</t>
  </si>
  <si>
    <t>Montáž lešení řadového trubkového lehkého s podlahami zatížení do 200 kg/m2 š od 0,9 do 1,2 m v do 10 m</t>
  </si>
  <si>
    <t>1128552938</t>
  </si>
  <si>
    <t>(6,8+3,0)*4,8+9,8*4,0+7,4*6+7,4*6,6</t>
  </si>
  <si>
    <t>941111221</t>
  </si>
  <si>
    <t>Příplatek k lešení řadovému trubkovému lehkému s podlahami do 200 kg/m2 š od 0,9 do 1,2 m v 10 m za každý den použití</t>
  </si>
  <si>
    <t>29172877</t>
  </si>
  <si>
    <t>179,48*30 'Přepočtené koeficientem množství</t>
  </si>
  <si>
    <t>13</t>
  </si>
  <si>
    <t>941111821</t>
  </si>
  <si>
    <t>Demontáž lešení řadového trubkového lehkého s podlahami zatížení do 200 kg/m2 š od 0,9 do 1,2 m v do 10 m</t>
  </si>
  <si>
    <t>-1920380720</t>
  </si>
  <si>
    <t>14</t>
  </si>
  <si>
    <t>941-pc 1</t>
  </si>
  <si>
    <t>Vyčištění kolem objektu po zkončení prací</t>
  </si>
  <si>
    <t>sada</t>
  </si>
  <si>
    <t>2118567112</t>
  </si>
  <si>
    <t>15</t>
  </si>
  <si>
    <t>965081333</t>
  </si>
  <si>
    <t>Rozebrání poškozeného okapového chodníku</t>
  </si>
  <si>
    <t>1250348945</t>
  </si>
  <si>
    <t>997</t>
  </si>
  <si>
    <t>Doprava suti a vybouraných hmot</t>
  </si>
  <si>
    <t>16</t>
  </si>
  <si>
    <t>997013151</t>
  </si>
  <si>
    <t>Vnitrostaveništní doprava suti a vybouraných hmot pro budovy v do 6 m s omezením mechanizace</t>
  </si>
  <si>
    <t>-2081710641</t>
  </si>
  <si>
    <t>17</t>
  </si>
  <si>
    <t>997013501</t>
  </si>
  <si>
    <t>Odvoz suti a vybouraných hmot na skládku nebo meziskládku do 1 km se složením</t>
  </si>
  <si>
    <t>1375565405</t>
  </si>
  <si>
    <t>18</t>
  </si>
  <si>
    <t>997013511</t>
  </si>
  <si>
    <t>Odvoz suti a vybouraných hmot z meziskládky na skládku do 1 km s naložením a se složením</t>
  </si>
  <si>
    <t>1641257929</t>
  </si>
  <si>
    <t>0,525*19 'Přepočtené koeficientem množství</t>
  </si>
  <si>
    <t>19</t>
  </si>
  <si>
    <t>997013601</t>
  </si>
  <si>
    <t>Poplatek za uložení na skládce (skládkovné) stavebního odpadu betonového kód odpadu 17 01 01</t>
  </si>
  <si>
    <t>-1725438692</t>
  </si>
  <si>
    <t>998</t>
  </si>
  <si>
    <t>Přesun hmot</t>
  </si>
  <si>
    <t>20</t>
  </si>
  <si>
    <t>998018001</t>
  </si>
  <si>
    <t>Přesun hmot pro budovy ruční pro budovy v do 6 m</t>
  </si>
  <si>
    <t>-533384096</t>
  </si>
  <si>
    <t>PSV</t>
  </si>
  <si>
    <t>Práce a dodávky PSV</t>
  </si>
  <si>
    <t>764</t>
  </si>
  <si>
    <t>Konstrukce klempířské</t>
  </si>
  <si>
    <t>764004801</t>
  </si>
  <si>
    <t>Demontáž podokapního žlabu do suti</t>
  </si>
  <si>
    <t>m</t>
  </si>
  <si>
    <t>-1421195017</t>
  </si>
  <si>
    <t>6,8*2</t>
  </si>
  <si>
    <t>22</t>
  </si>
  <si>
    <t>764004861</t>
  </si>
  <si>
    <t>Demontáž svodu do suti</t>
  </si>
  <si>
    <t>-98888841</t>
  </si>
  <si>
    <t>5,5+4,5</t>
  </si>
  <si>
    <t>23</t>
  </si>
  <si>
    <t>764511602</t>
  </si>
  <si>
    <t>Žlab podokapní půlkruhový z Pz s povrchovou úpravou rš 330 mm</t>
  </si>
  <si>
    <t>-2084096436</t>
  </si>
  <si>
    <t>24</t>
  </si>
  <si>
    <t>764511642</t>
  </si>
  <si>
    <t>Kotlík oválný (trychtýřový) pro podokapní žlaby z Pz s povrchovou úpravou 330/100 mm</t>
  </si>
  <si>
    <t>kus</t>
  </si>
  <si>
    <t>329685098</t>
  </si>
  <si>
    <t>25</t>
  </si>
  <si>
    <t>764518622</t>
  </si>
  <si>
    <t>Svody kruhové včetně objímek, kolen, odskoků z Pz s povrchovou úpravou průměru 100 mm</t>
  </si>
  <si>
    <t>1705297432</t>
  </si>
  <si>
    <t>26</t>
  </si>
  <si>
    <t>998764211</t>
  </si>
  <si>
    <t>Přesun hmot procentní pro konstrukce klempířské s omezením mechanizace v objektech v do 6 m</t>
  </si>
  <si>
    <t>%</t>
  </si>
  <si>
    <t>-303077013</t>
  </si>
  <si>
    <t>783</t>
  </si>
  <si>
    <t>Dokončovací práce - nátěry</t>
  </si>
  <si>
    <t>27</t>
  </si>
  <si>
    <t>783306811</t>
  </si>
  <si>
    <t>Odstranění nátěru ze zámečnických konstrukcí oškrábáním</t>
  </si>
  <si>
    <t>1195451149</t>
  </si>
  <si>
    <t>"mříž"1,2*2,4+"zábradlí"4,1*1,1</t>
  </si>
  <si>
    <t>0,9*1,4*2+(0,9+1,4*2)*0,2</t>
  </si>
  <si>
    <t>Součet</t>
  </si>
  <si>
    <t>28</t>
  </si>
  <si>
    <t>783322101</t>
  </si>
  <si>
    <t>Tmelení včetně přebroušení zámečnických konstrukcí disperzním tmelem</t>
  </si>
  <si>
    <t>-1398721944</t>
  </si>
  <si>
    <t>29</t>
  </si>
  <si>
    <t>783314201</t>
  </si>
  <si>
    <t>Základní antikorozní jednonásobný syntetický standardní nátěr zámečnických konstrukcí</t>
  </si>
  <si>
    <t>731997791</t>
  </si>
  <si>
    <t>30</t>
  </si>
  <si>
    <t>783315101</t>
  </si>
  <si>
    <t>Mezinátěr jednonásobný syntetický standardní zámečnických konstrukcí</t>
  </si>
  <si>
    <t>364893872</t>
  </si>
  <si>
    <t>31</t>
  </si>
  <si>
    <t>783317101</t>
  </si>
  <si>
    <t>Krycí jednonásobný syntetický standardní nátěr zámečnických konstrukcí</t>
  </si>
  <si>
    <t>-1030955618</t>
  </si>
  <si>
    <t>32</t>
  </si>
  <si>
    <t>783406801</t>
  </si>
  <si>
    <t>Odstranění nátěrů z klempířských konstrukcí obroušením</t>
  </si>
  <si>
    <t>1398874878</t>
  </si>
  <si>
    <t>"střecha"(6,35+4,1)*7,5*1,04</t>
  </si>
  <si>
    <t>0,25*7*2"haky"+"komin"(0,75+0,5)*2*0,4+"lišty"(7,4*2+3,5*2+6,8*3+5,6)*0,35</t>
  </si>
  <si>
    <t>"u oken"0,9*2*7*0,35+"kryt nad komínem"(0,8+0,5)*2*0,5+"snih"7*0,25*2</t>
  </si>
  <si>
    <t>33</t>
  </si>
  <si>
    <t>783414201</t>
  </si>
  <si>
    <t>Základní antikorozní jednonásobný syntetický nátěr klempířských konstrukcí</t>
  </si>
  <si>
    <t>169934736</t>
  </si>
  <si>
    <t>34</t>
  </si>
  <si>
    <t>783415101</t>
  </si>
  <si>
    <t>Mezinátěr syntetický jednonásobný mezinátěr klempířských konstrukcí</t>
  </si>
  <si>
    <t>2002369583</t>
  </si>
  <si>
    <t>35</t>
  </si>
  <si>
    <t>783417101</t>
  </si>
  <si>
    <t>Krycí jednonásobný syntetický nátěr klempířských konstrukcí</t>
  </si>
  <si>
    <t>-279710608</t>
  </si>
  <si>
    <t>36</t>
  </si>
  <si>
    <t>783491011</t>
  </si>
  <si>
    <t>Příplatek k cenám provedení dvojnásobného nátěru klempířských kcí za sklon přes 10 do 30°</t>
  </si>
  <si>
    <t>-286485055</t>
  </si>
  <si>
    <t>"střecha"(4,1)*7,5*1,04</t>
  </si>
  <si>
    <t>37</t>
  </si>
  <si>
    <t>783491013</t>
  </si>
  <si>
    <t>Příplatek k cenám provedení dvojnásobného nátěru klempířských kcí za sklon přes 30 do 60°</t>
  </si>
  <si>
    <t>-1617267737</t>
  </si>
  <si>
    <t>"střecha"(6,35)*7,5*1,04</t>
  </si>
  <si>
    <t>38</t>
  </si>
  <si>
    <t>783801503</t>
  </si>
  <si>
    <t>Omytí omítek tlakovou vodou před provedením nátěru</t>
  </si>
  <si>
    <t>1261093048</t>
  </si>
  <si>
    <t>"2 boky"7,38*(2,55+2,9)*0,5+3,7*3,9*0,5+3,7*3,0</t>
  </si>
  <si>
    <t>7,38*(4,0+2,7)*0,5+3,7*3,9*0,5+3,7*3,0</t>
  </si>
  <si>
    <t>"čela"6,8*4,8+0,93*2*2,4+6,8*4,0</t>
  </si>
  <si>
    <t>"střecha"6,8*(6,35+4,1)</t>
  </si>
  <si>
    <t>39</t>
  </si>
  <si>
    <t>783201201</t>
  </si>
  <si>
    <t>Obroušení tesařských konstrukcí před provedením nátěru</t>
  </si>
  <si>
    <t>-370501674</t>
  </si>
  <si>
    <t>"2-štíty-okenice oken,dveří"0,9*0,6*2*3+0,9*1,2*3*3+1,5*2,2*3+0,9*2,2*3</t>
  </si>
  <si>
    <t>"2-štíty"3,7*3,9*0,5+3,7*3,0-0,9*1,2+"u okapu"(6,35+4,1)*0,5</t>
  </si>
  <si>
    <t>3,7*3,9*0,5+3,7*3,0-0,9*1,2+1,2*5,0+1,2*1,4+1,2*3,0-0,8*2,1+(6,35+4,1)*0,5</t>
  </si>
  <si>
    <t>"zábradli"4,5*1,2*2+"podlaha"4,11*1,2*2</t>
  </si>
  <si>
    <t>"čelní-okenice oken"0,9*0,6*3+0,9*1,2*3+0,9*2,1*2+"u okapu"7*0,5*2+"obkl"6,8*2,1</t>
  </si>
  <si>
    <t>40</t>
  </si>
  <si>
    <t>783213111</t>
  </si>
  <si>
    <t>Napouštěcí jednonásobný syntetický biocidní nátěr tesařských konstrukcí zabudovaných do konstrukce</t>
  </si>
  <si>
    <t>1732343400</t>
  </si>
  <si>
    <t>41</t>
  </si>
  <si>
    <t>783218111</t>
  </si>
  <si>
    <t>Lazurovací dvojnásobný syntetický nátěr tesařských konstrukcí</t>
  </si>
  <si>
    <t>2009636796</t>
  </si>
  <si>
    <t>42</t>
  </si>
  <si>
    <t>783801221</t>
  </si>
  <si>
    <t xml:space="preserve">Očištění 1x nátěrem biocidním přípravkem s okartáčováním hladkých  povrchů z desek-stěn</t>
  </si>
  <si>
    <t>-1442643137</t>
  </si>
  <si>
    <t>"2-boky"7,4*2,4-0,9*0,6*2+7,4*2,4-0,9*1,2-1,4*2,1+1,036+1,2*2,4*2</t>
  </si>
  <si>
    <t>"čela"6,8*2,4-0,9*0,6+0,93*2*2,4-0,8*2,0+6,8*2,4-0,9*1,2</t>
  </si>
  <si>
    <t>"komin"(0,45+0,75)*2*0,75</t>
  </si>
  <si>
    <t>"ostěni"(0,9+0,6*2)*0,25*3+(0,9+1,2*2)*0,25*2</t>
  </si>
  <si>
    <t>43</t>
  </si>
  <si>
    <t>783823135</t>
  </si>
  <si>
    <t>Penetrační silikonový nátěr hladkých stěn</t>
  </si>
  <si>
    <t>717688422</t>
  </si>
  <si>
    <t>44</t>
  </si>
  <si>
    <t>783826615</t>
  </si>
  <si>
    <t>Hydrofobizační transparentní silikonový nátěr omítek stupně členitosti 1 a 2-stěn</t>
  </si>
  <si>
    <t>27924085</t>
  </si>
  <si>
    <t>45</t>
  </si>
  <si>
    <t>783827125</t>
  </si>
  <si>
    <t>Krycí jednonásobný silikonový nátěr omítek stupně členitosti 1 a 2-stěn</t>
  </si>
  <si>
    <t>510662355</t>
  </si>
  <si>
    <t>46</t>
  </si>
  <si>
    <t>783801281</t>
  </si>
  <si>
    <t>Očištění 1x nátěrem biocidním přípravkem a okartáčováním hrubých betonů -sokl</t>
  </si>
  <si>
    <t>1151102342</t>
  </si>
  <si>
    <t>"2-bok"7,4*(0,15+0,5)*0,5+7,4*(1,6+0,3)*0,5+"celo"6,8*1,6-0,9*1,4+6,8*0,3</t>
  </si>
  <si>
    <t>47</t>
  </si>
  <si>
    <t>783813101</t>
  </si>
  <si>
    <t>Penetrační syntetický nátěr hladkých betonových povrchů</t>
  </si>
  <si>
    <t>-248006250</t>
  </si>
  <si>
    <t>48</t>
  </si>
  <si>
    <t>783826605</t>
  </si>
  <si>
    <t>Hydrofobizační transparentní silikonový nátěr hladkých betonových povrchů</t>
  </si>
  <si>
    <t>1346036993</t>
  </si>
  <si>
    <t>49</t>
  </si>
  <si>
    <t>783827105</t>
  </si>
  <si>
    <t>Krycí jednonásobný silikonový nátěr hladkých betonových povrchů</t>
  </si>
  <si>
    <t>139352123</t>
  </si>
  <si>
    <t>VRN</t>
  </si>
  <si>
    <t>Vedlejší rozpočtové náklady</t>
  </si>
  <si>
    <t>VRN3</t>
  </si>
  <si>
    <t>Zařízení staveniště</t>
  </si>
  <si>
    <t>50</t>
  </si>
  <si>
    <t>030001000</t>
  </si>
  <si>
    <t>Zařízení staveniště 3%</t>
  </si>
  <si>
    <t>1024</t>
  </si>
  <si>
    <t>-1069501117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</si>
</sst>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Prehrada2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Chata č.2-nátěr rekreační chaty MMB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Brněnská přehrada-Rakovec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MmBrna, OSM, Husova 3, Brno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Radka Volková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Radka Volková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'Prehrada2 - Chata č.2-nát...'!J28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'Prehrada2 - Chata č.2-nát...'!P123</f>
        <v>0</v>
      </c>
      <c r="AV95" s="126">
        <f>'Prehrada2 - Chata č.2-nát...'!J31</f>
        <v>0</v>
      </c>
      <c r="AW95" s="126">
        <f>'Prehrada2 - Chata č.2-nát...'!J32</f>
        <v>0</v>
      </c>
      <c r="AX95" s="126">
        <f>'Prehrada2 - Chata č.2-nát...'!J33</f>
        <v>0</v>
      </c>
      <c r="AY95" s="126">
        <f>'Prehrada2 - Chata č.2-nát...'!J34</f>
        <v>0</v>
      </c>
      <c r="AZ95" s="126">
        <f>'Prehrada2 - Chata č.2-nát...'!F31</f>
        <v>0</v>
      </c>
      <c r="BA95" s="126">
        <f>'Prehrada2 - Chata č.2-nát...'!F32</f>
        <v>0</v>
      </c>
      <c r="BB95" s="126">
        <f>'Prehrada2 - Chata č.2-nát...'!F33</f>
        <v>0</v>
      </c>
      <c r="BC95" s="126">
        <f>'Prehrada2 - Chata č.2-nát...'!F34</f>
        <v>0</v>
      </c>
      <c r="BD95" s="128">
        <f>'Prehrada2 - Chata č.2-nát...'!F35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zVfQ/8x070XonKPn4e92h+xS8S8ZbupO9QU5IWTp54KrtI/uyG97eXeDX/TerDaEgceO72Sbgqs0ksquAZD6hA==" hashValue="fzk+ud+tP9hNIeMDd89kWU9BswN8VQ9KUA5AVFtMzIkBhVISS6WRx3+CesQEfOe2jZf1RXe7HJutWTneJSAfv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ehrada2 - Chata č.2-ná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25. 3. 2025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ROUND(J123,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ROUND((SUM(BE123:BE228)),  2)</f>
        <v>0</v>
      </c>
      <c r="G31" s="37"/>
      <c r="H31" s="37"/>
      <c r="I31" s="148">
        <v>0.20999999999999999</v>
      </c>
      <c r="J31" s="147">
        <f>ROUND(((SUM(BE123:BE228))*I31),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ROUND((SUM(BF123:BF228)),  2)</f>
        <v>0</v>
      </c>
      <c r="G32" s="37"/>
      <c r="H32" s="37"/>
      <c r="I32" s="148">
        <v>0.12</v>
      </c>
      <c r="J32" s="147">
        <f>ROUND(((SUM(BF123:BF228))*I32),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ROUND((SUM(BG123:BG228)),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ROUND((SUM(BH123:BH228)),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ROUND((SUM(BI123:BI228)),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Chata č.2-nátěr rekreační chaty MMB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Brněnská přehrada-Rakovec</v>
      </c>
      <c r="G87" s="39"/>
      <c r="H87" s="39"/>
      <c r="I87" s="31" t="s">
        <v>22</v>
      </c>
      <c r="J87" s="78" t="str">
        <f>IF(J10="","",J10)</f>
        <v>25. 3. 2025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MmBrna, OSM, Husova 3, Brno</v>
      </c>
      <c r="G89" s="39"/>
      <c r="H89" s="39"/>
      <c r="I89" s="31" t="s">
        <v>30</v>
      </c>
      <c r="J89" s="35" t="str">
        <f>E19</f>
        <v>Radka Volková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Radka Volková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J123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J124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J144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J153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J159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95</v>
      </c>
      <c r="E101" s="174"/>
      <c r="F101" s="174"/>
      <c r="G101" s="174"/>
      <c r="H101" s="174"/>
      <c r="I101" s="174"/>
      <c r="J101" s="175">
        <f>J161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J162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J172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98</v>
      </c>
      <c r="E104" s="174"/>
      <c r="F104" s="174"/>
      <c r="G104" s="174"/>
      <c r="H104" s="174"/>
      <c r="I104" s="174"/>
      <c r="J104" s="175">
        <f>J226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J227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E7</f>
        <v>Chata č.2-nátěr rekreační chaty MMB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F10</f>
        <v>Brněnská přehrada-Rakovec</v>
      </c>
      <c r="G117" s="39"/>
      <c r="H117" s="39"/>
      <c r="I117" s="31" t="s">
        <v>22</v>
      </c>
      <c r="J117" s="78" t="str">
        <f>IF(J10="","",J10)</f>
        <v>25. 3. 2025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E13</f>
        <v>MmBrna, OSM, Husova 3, Brno</v>
      </c>
      <c r="G119" s="39"/>
      <c r="H119" s="39"/>
      <c r="I119" s="31" t="s">
        <v>30</v>
      </c>
      <c r="J119" s="35" t="str">
        <f>E19</f>
        <v>Radka Volková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IF(E16="","",E16)</f>
        <v>Vyplň údaj</v>
      </c>
      <c r="G120" s="39"/>
      <c r="H120" s="39"/>
      <c r="I120" s="31" t="s">
        <v>33</v>
      </c>
      <c r="J120" s="35" t="str">
        <f>E22</f>
        <v>Radka Volková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3"/>
      <c r="B122" s="184"/>
      <c r="C122" s="185" t="s">
        <v>101</v>
      </c>
      <c r="D122" s="186" t="s">
        <v>60</v>
      </c>
      <c r="E122" s="186" t="s">
        <v>56</v>
      </c>
      <c r="F122" s="186" t="s">
        <v>57</v>
      </c>
      <c r="G122" s="186" t="s">
        <v>102</v>
      </c>
      <c r="H122" s="186" t="s">
        <v>103</v>
      </c>
      <c r="I122" s="186" t="s">
        <v>104</v>
      </c>
      <c r="J122" s="186" t="s">
        <v>86</v>
      </c>
      <c r="K122" s="187" t="s">
        <v>105</v>
      </c>
      <c r="L122" s="188"/>
      <c r="M122" s="99" t="s">
        <v>1</v>
      </c>
      <c r="N122" s="100" t="s">
        <v>39</v>
      </c>
      <c r="O122" s="100" t="s">
        <v>106</v>
      </c>
      <c r="P122" s="100" t="s">
        <v>107</v>
      </c>
      <c r="Q122" s="100" t="s">
        <v>108</v>
      </c>
      <c r="R122" s="100" t="s">
        <v>109</v>
      </c>
      <c r="S122" s="100" t="s">
        <v>110</v>
      </c>
      <c r="T122" s="101" t="s">
        <v>111</v>
      </c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</row>
    <row r="123" s="2" customFormat="1" ht="22.8" customHeight="1">
      <c r="A123" s="37"/>
      <c r="B123" s="38"/>
      <c r="C123" s="106" t="s">
        <v>112</v>
      </c>
      <c r="D123" s="39"/>
      <c r="E123" s="39"/>
      <c r="F123" s="39"/>
      <c r="G123" s="39"/>
      <c r="H123" s="39"/>
      <c r="I123" s="39"/>
      <c r="J123" s="189">
        <f>BK123</f>
        <v>0</v>
      </c>
      <c r="K123" s="39"/>
      <c r="L123" s="43"/>
      <c r="M123" s="102"/>
      <c r="N123" s="190"/>
      <c r="O123" s="103"/>
      <c r="P123" s="191">
        <f>P124+P161+P226</f>
        <v>0</v>
      </c>
      <c r="Q123" s="103"/>
      <c r="R123" s="191">
        <f>R124+R161+R226</f>
        <v>3.4834860399999998</v>
      </c>
      <c r="S123" s="103"/>
      <c r="T123" s="192">
        <f>T124+T161+T226</f>
        <v>0.52475999999999989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88</v>
      </c>
      <c r="BK123" s="193">
        <f>BK124+BK161+BK226</f>
        <v>0</v>
      </c>
    </row>
    <row r="124" s="12" customFormat="1" ht="25.92" customHeight="1">
      <c r="A124" s="12"/>
      <c r="B124" s="194"/>
      <c r="C124" s="195"/>
      <c r="D124" s="196" t="s">
        <v>74</v>
      </c>
      <c r="E124" s="197" t="s">
        <v>113</v>
      </c>
      <c r="F124" s="197" t="s">
        <v>114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P125+P138+P144+P153+P159</f>
        <v>0</v>
      </c>
      <c r="Q124" s="202"/>
      <c r="R124" s="203">
        <f>R125+R138+R144+R153+R159</f>
        <v>3.2285063999999997</v>
      </c>
      <c r="S124" s="202"/>
      <c r="T124" s="204">
        <f>T125+T138+T144+T153+T159</f>
        <v>0.44999999999999996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80</v>
      </c>
      <c r="AT124" s="206" t="s">
        <v>74</v>
      </c>
      <c r="AU124" s="206" t="s">
        <v>75</v>
      </c>
      <c r="AY124" s="205" t="s">
        <v>115</v>
      </c>
      <c r="BK124" s="207">
        <f>BK125+BK138+BK144+BK153+BK159</f>
        <v>0</v>
      </c>
    </row>
    <row r="125" s="12" customFormat="1" ht="22.8" customHeight="1">
      <c r="A125" s="12"/>
      <c r="B125" s="194"/>
      <c r="C125" s="195"/>
      <c r="D125" s="196" t="s">
        <v>74</v>
      </c>
      <c r="E125" s="208" t="s">
        <v>80</v>
      </c>
      <c r="F125" s="208" t="s">
        <v>116</v>
      </c>
      <c r="G125" s="195"/>
      <c r="H125" s="195"/>
      <c r="I125" s="198"/>
      <c r="J125" s="209">
        <f>BK125</f>
        <v>0</v>
      </c>
      <c r="K125" s="195"/>
      <c r="L125" s="200"/>
      <c r="M125" s="201"/>
      <c r="N125" s="202"/>
      <c r="O125" s="202"/>
      <c r="P125" s="203">
        <f>SUM(P126:P137)</f>
        <v>0</v>
      </c>
      <c r="Q125" s="202"/>
      <c r="R125" s="203">
        <f>SUM(R126:R137)</f>
        <v>0</v>
      </c>
      <c r="S125" s="202"/>
      <c r="T125" s="204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80</v>
      </c>
      <c r="AT125" s="206" t="s">
        <v>74</v>
      </c>
      <c r="AU125" s="206" t="s">
        <v>80</v>
      </c>
      <c r="AY125" s="205" t="s">
        <v>115</v>
      </c>
      <c r="BK125" s="207">
        <f>SUM(BK126:BK137)</f>
        <v>0</v>
      </c>
    </row>
    <row r="126" s="2" customFormat="1" ht="24.15" customHeight="1">
      <c r="A126" s="37"/>
      <c r="B126" s="38"/>
      <c r="C126" s="210" t="s">
        <v>80</v>
      </c>
      <c r="D126" s="210" t="s">
        <v>117</v>
      </c>
      <c r="E126" s="211" t="s">
        <v>118</v>
      </c>
      <c r="F126" s="212" t="s">
        <v>119</v>
      </c>
      <c r="G126" s="213" t="s">
        <v>120</v>
      </c>
      <c r="H126" s="214">
        <v>10.5</v>
      </c>
      <c r="I126" s="215"/>
      <c r="J126" s="216">
        <f>ROUND(I126*H126,2)</f>
        <v>0</v>
      </c>
      <c r="K126" s="212" t="s">
        <v>121</v>
      </c>
      <c r="L126" s="43"/>
      <c r="M126" s="217" t="s">
        <v>1</v>
      </c>
      <c r="N126" s="218" t="s">
        <v>40</v>
      </c>
      <c r="O126" s="90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1" t="s">
        <v>122</v>
      </c>
      <c r="AT126" s="221" t="s">
        <v>117</v>
      </c>
      <c r="AU126" s="221" t="s">
        <v>82</v>
      </c>
      <c r="AY126" s="16" t="s">
        <v>115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6" t="s">
        <v>80</v>
      </c>
      <c r="BK126" s="222">
        <f>ROUND(I126*H126,2)</f>
        <v>0</v>
      </c>
      <c r="BL126" s="16" t="s">
        <v>122</v>
      </c>
      <c r="BM126" s="221" t="s">
        <v>123</v>
      </c>
    </row>
    <row r="127" s="13" customFormat="1">
      <c r="A127" s="13"/>
      <c r="B127" s="223"/>
      <c r="C127" s="224"/>
      <c r="D127" s="225" t="s">
        <v>124</v>
      </c>
      <c r="E127" s="226" t="s">
        <v>1</v>
      </c>
      <c r="F127" s="227" t="s">
        <v>125</v>
      </c>
      <c r="G127" s="224"/>
      <c r="H127" s="228">
        <v>10.5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124</v>
      </c>
      <c r="AU127" s="234" t="s">
        <v>82</v>
      </c>
      <c r="AV127" s="13" t="s">
        <v>82</v>
      </c>
      <c r="AW127" s="13" t="s">
        <v>32</v>
      </c>
      <c r="AX127" s="13" t="s">
        <v>80</v>
      </c>
      <c r="AY127" s="234" t="s">
        <v>115</v>
      </c>
    </row>
    <row r="128" s="2" customFormat="1" ht="37.8" customHeight="1">
      <c r="A128" s="37"/>
      <c r="B128" s="38"/>
      <c r="C128" s="210" t="s">
        <v>82</v>
      </c>
      <c r="D128" s="210" t="s">
        <v>117</v>
      </c>
      <c r="E128" s="211" t="s">
        <v>126</v>
      </c>
      <c r="F128" s="212" t="s">
        <v>127</v>
      </c>
      <c r="G128" s="213" t="s">
        <v>120</v>
      </c>
      <c r="H128" s="214">
        <v>5</v>
      </c>
      <c r="I128" s="215"/>
      <c r="J128" s="216">
        <f>ROUND(I128*H128,2)</f>
        <v>0</v>
      </c>
      <c r="K128" s="212" t="s">
        <v>121</v>
      </c>
      <c r="L128" s="43"/>
      <c r="M128" s="217" t="s">
        <v>1</v>
      </c>
      <c r="N128" s="218" t="s">
        <v>40</v>
      </c>
      <c r="O128" s="90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1" t="s">
        <v>122</v>
      </c>
      <c r="AT128" s="221" t="s">
        <v>117</v>
      </c>
      <c r="AU128" s="221" t="s">
        <v>82</v>
      </c>
      <c r="AY128" s="16" t="s">
        <v>115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6" t="s">
        <v>80</v>
      </c>
      <c r="BK128" s="222">
        <f>ROUND(I128*H128,2)</f>
        <v>0</v>
      </c>
      <c r="BL128" s="16" t="s">
        <v>122</v>
      </c>
      <c r="BM128" s="221" t="s">
        <v>128</v>
      </c>
    </row>
    <row r="129" s="2" customFormat="1" ht="37.8" customHeight="1">
      <c r="A129" s="37"/>
      <c r="B129" s="38"/>
      <c r="C129" s="210" t="s">
        <v>129</v>
      </c>
      <c r="D129" s="210" t="s">
        <v>117</v>
      </c>
      <c r="E129" s="211" t="s">
        <v>130</v>
      </c>
      <c r="F129" s="212" t="s">
        <v>131</v>
      </c>
      <c r="G129" s="213" t="s">
        <v>120</v>
      </c>
      <c r="H129" s="214">
        <v>5.5</v>
      </c>
      <c r="I129" s="215"/>
      <c r="J129" s="216">
        <f>ROUND(I129*H129,2)</f>
        <v>0</v>
      </c>
      <c r="K129" s="212" t="s">
        <v>121</v>
      </c>
      <c r="L129" s="43"/>
      <c r="M129" s="217" t="s">
        <v>1</v>
      </c>
      <c r="N129" s="218" t="s">
        <v>40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122</v>
      </c>
      <c r="AT129" s="221" t="s">
        <v>117</v>
      </c>
      <c r="AU129" s="221" t="s">
        <v>82</v>
      </c>
      <c r="AY129" s="16" t="s">
        <v>115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80</v>
      </c>
      <c r="BK129" s="222">
        <f>ROUND(I129*H129,2)</f>
        <v>0</v>
      </c>
      <c r="BL129" s="16" t="s">
        <v>122</v>
      </c>
      <c r="BM129" s="221" t="s">
        <v>132</v>
      </c>
    </row>
    <row r="130" s="2" customFormat="1" ht="37.8" customHeight="1">
      <c r="A130" s="37"/>
      <c r="B130" s="38"/>
      <c r="C130" s="210" t="s">
        <v>122</v>
      </c>
      <c r="D130" s="210" t="s">
        <v>117</v>
      </c>
      <c r="E130" s="211" t="s">
        <v>133</v>
      </c>
      <c r="F130" s="212" t="s">
        <v>134</v>
      </c>
      <c r="G130" s="213" t="s">
        <v>120</v>
      </c>
      <c r="H130" s="214">
        <v>49.5</v>
      </c>
      <c r="I130" s="215"/>
      <c r="J130" s="216">
        <f>ROUND(I130*H130,2)</f>
        <v>0</v>
      </c>
      <c r="K130" s="212" t="s">
        <v>121</v>
      </c>
      <c r="L130" s="43"/>
      <c r="M130" s="217" t="s">
        <v>1</v>
      </c>
      <c r="N130" s="218" t="s">
        <v>40</v>
      </c>
      <c r="O130" s="9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1" t="s">
        <v>122</v>
      </c>
      <c r="AT130" s="221" t="s">
        <v>117</v>
      </c>
      <c r="AU130" s="221" t="s">
        <v>82</v>
      </c>
      <c r="AY130" s="16" t="s">
        <v>115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80</v>
      </c>
      <c r="BK130" s="222">
        <f>ROUND(I130*H130,2)</f>
        <v>0</v>
      </c>
      <c r="BL130" s="16" t="s">
        <v>122</v>
      </c>
      <c r="BM130" s="221" t="s">
        <v>135</v>
      </c>
    </row>
    <row r="131" s="13" customFormat="1">
      <c r="A131" s="13"/>
      <c r="B131" s="223"/>
      <c r="C131" s="224"/>
      <c r="D131" s="225" t="s">
        <v>124</v>
      </c>
      <c r="E131" s="226" t="s">
        <v>1</v>
      </c>
      <c r="F131" s="227" t="s">
        <v>136</v>
      </c>
      <c r="G131" s="224"/>
      <c r="H131" s="228">
        <v>5.5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124</v>
      </c>
      <c r="AU131" s="234" t="s">
        <v>82</v>
      </c>
      <c r="AV131" s="13" t="s">
        <v>82</v>
      </c>
      <c r="AW131" s="13" t="s">
        <v>32</v>
      </c>
      <c r="AX131" s="13" t="s">
        <v>80</v>
      </c>
      <c r="AY131" s="234" t="s">
        <v>115</v>
      </c>
    </row>
    <row r="132" s="13" customFormat="1">
      <c r="A132" s="13"/>
      <c r="B132" s="223"/>
      <c r="C132" s="224"/>
      <c r="D132" s="225" t="s">
        <v>124</v>
      </c>
      <c r="E132" s="224"/>
      <c r="F132" s="227" t="s">
        <v>137</v>
      </c>
      <c r="G132" s="224"/>
      <c r="H132" s="228">
        <v>49.5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124</v>
      </c>
      <c r="AU132" s="234" t="s">
        <v>82</v>
      </c>
      <c r="AV132" s="13" t="s">
        <v>82</v>
      </c>
      <c r="AW132" s="13" t="s">
        <v>4</v>
      </c>
      <c r="AX132" s="13" t="s">
        <v>80</v>
      </c>
      <c r="AY132" s="234" t="s">
        <v>115</v>
      </c>
    </row>
    <row r="133" s="2" customFormat="1" ht="24.15" customHeight="1">
      <c r="A133" s="37"/>
      <c r="B133" s="38"/>
      <c r="C133" s="210" t="s">
        <v>138</v>
      </c>
      <c r="D133" s="210" t="s">
        <v>117</v>
      </c>
      <c r="E133" s="211" t="s">
        <v>139</v>
      </c>
      <c r="F133" s="212" t="s">
        <v>140</v>
      </c>
      <c r="G133" s="213" t="s">
        <v>120</v>
      </c>
      <c r="H133" s="214">
        <v>5</v>
      </c>
      <c r="I133" s="215"/>
      <c r="J133" s="216">
        <f>ROUND(I133*H133,2)</f>
        <v>0</v>
      </c>
      <c r="K133" s="212" t="s">
        <v>121</v>
      </c>
      <c r="L133" s="43"/>
      <c r="M133" s="217" t="s">
        <v>1</v>
      </c>
      <c r="N133" s="218" t="s">
        <v>40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122</v>
      </c>
      <c r="AT133" s="221" t="s">
        <v>117</v>
      </c>
      <c r="AU133" s="221" t="s">
        <v>82</v>
      </c>
      <c r="AY133" s="16" t="s">
        <v>115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80</v>
      </c>
      <c r="BK133" s="222">
        <f>ROUND(I133*H133,2)</f>
        <v>0</v>
      </c>
      <c r="BL133" s="16" t="s">
        <v>122</v>
      </c>
      <c r="BM133" s="221" t="s">
        <v>141</v>
      </c>
    </row>
    <row r="134" s="2" customFormat="1" ht="33" customHeight="1">
      <c r="A134" s="37"/>
      <c r="B134" s="38"/>
      <c r="C134" s="210" t="s">
        <v>142</v>
      </c>
      <c r="D134" s="210" t="s">
        <v>117</v>
      </c>
      <c r="E134" s="211" t="s">
        <v>143</v>
      </c>
      <c r="F134" s="212" t="s">
        <v>144</v>
      </c>
      <c r="G134" s="213" t="s">
        <v>145</v>
      </c>
      <c r="H134" s="214">
        <v>9.9000000000000004</v>
      </c>
      <c r="I134" s="215"/>
      <c r="J134" s="216">
        <f>ROUND(I134*H134,2)</f>
        <v>0</v>
      </c>
      <c r="K134" s="212" t="s">
        <v>121</v>
      </c>
      <c r="L134" s="43"/>
      <c r="M134" s="217" t="s">
        <v>1</v>
      </c>
      <c r="N134" s="218" t="s">
        <v>40</v>
      </c>
      <c r="O134" s="90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1" t="s">
        <v>122</v>
      </c>
      <c r="AT134" s="221" t="s">
        <v>117</v>
      </c>
      <c r="AU134" s="221" t="s">
        <v>82</v>
      </c>
      <c r="AY134" s="16" t="s">
        <v>115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6" t="s">
        <v>80</v>
      </c>
      <c r="BK134" s="222">
        <f>ROUND(I134*H134,2)</f>
        <v>0</v>
      </c>
      <c r="BL134" s="16" t="s">
        <v>122</v>
      </c>
      <c r="BM134" s="221" t="s">
        <v>146</v>
      </c>
    </row>
    <row r="135" s="13" customFormat="1">
      <c r="A135" s="13"/>
      <c r="B135" s="223"/>
      <c r="C135" s="224"/>
      <c r="D135" s="225" t="s">
        <v>124</v>
      </c>
      <c r="E135" s="226" t="s">
        <v>1</v>
      </c>
      <c r="F135" s="227" t="s">
        <v>147</v>
      </c>
      <c r="G135" s="224"/>
      <c r="H135" s="228">
        <v>9.9000000000000004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124</v>
      </c>
      <c r="AU135" s="234" t="s">
        <v>82</v>
      </c>
      <c r="AV135" s="13" t="s">
        <v>82</v>
      </c>
      <c r="AW135" s="13" t="s">
        <v>32</v>
      </c>
      <c r="AX135" s="13" t="s">
        <v>80</v>
      </c>
      <c r="AY135" s="234" t="s">
        <v>115</v>
      </c>
    </row>
    <row r="136" s="2" customFormat="1" ht="16.5" customHeight="1">
      <c r="A136" s="37"/>
      <c r="B136" s="38"/>
      <c r="C136" s="210" t="s">
        <v>148</v>
      </c>
      <c r="D136" s="210" t="s">
        <v>117</v>
      </c>
      <c r="E136" s="211" t="s">
        <v>149</v>
      </c>
      <c r="F136" s="212" t="s">
        <v>150</v>
      </c>
      <c r="G136" s="213" t="s">
        <v>151</v>
      </c>
      <c r="H136" s="214">
        <v>43.200000000000003</v>
      </c>
      <c r="I136" s="215"/>
      <c r="J136" s="216">
        <f>ROUND(I136*H136,2)</f>
        <v>0</v>
      </c>
      <c r="K136" s="212" t="s">
        <v>121</v>
      </c>
      <c r="L136" s="43"/>
      <c r="M136" s="217" t="s">
        <v>1</v>
      </c>
      <c r="N136" s="218" t="s">
        <v>40</v>
      </c>
      <c r="O136" s="90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1" t="s">
        <v>122</v>
      </c>
      <c r="AT136" s="221" t="s">
        <v>117</v>
      </c>
      <c r="AU136" s="221" t="s">
        <v>82</v>
      </c>
      <c r="AY136" s="16" t="s">
        <v>115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80</v>
      </c>
      <c r="BK136" s="222">
        <f>ROUND(I136*H136,2)</f>
        <v>0</v>
      </c>
      <c r="BL136" s="16" t="s">
        <v>122</v>
      </c>
      <c r="BM136" s="221" t="s">
        <v>152</v>
      </c>
    </row>
    <row r="137" s="13" customFormat="1">
      <c r="A137" s="13"/>
      <c r="B137" s="223"/>
      <c r="C137" s="224"/>
      <c r="D137" s="225" t="s">
        <v>124</v>
      </c>
      <c r="E137" s="226" t="s">
        <v>1</v>
      </c>
      <c r="F137" s="227" t="s">
        <v>153</v>
      </c>
      <c r="G137" s="224"/>
      <c r="H137" s="228">
        <v>43.200000000000003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124</v>
      </c>
      <c r="AU137" s="234" t="s">
        <v>82</v>
      </c>
      <c r="AV137" s="13" t="s">
        <v>82</v>
      </c>
      <c r="AW137" s="13" t="s">
        <v>32</v>
      </c>
      <c r="AX137" s="13" t="s">
        <v>80</v>
      </c>
      <c r="AY137" s="234" t="s">
        <v>115</v>
      </c>
    </row>
    <row r="138" s="12" customFormat="1" ht="22.8" customHeight="1">
      <c r="A138" s="12"/>
      <c r="B138" s="194"/>
      <c r="C138" s="195"/>
      <c r="D138" s="196" t="s">
        <v>74</v>
      </c>
      <c r="E138" s="208" t="s">
        <v>142</v>
      </c>
      <c r="F138" s="208" t="s">
        <v>154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SUM(P139:P143)</f>
        <v>0</v>
      </c>
      <c r="Q138" s="202"/>
      <c r="R138" s="203">
        <f>SUM(R139:R143)</f>
        <v>3.2285063999999997</v>
      </c>
      <c r="S138" s="202"/>
      <c r="T138" s="204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80</v>
      </c>
      <c r="AT138" s="206" t="s">
        <v>74</v>
      </c>
      <c r="AU138" s="206" t="s">
        <v>80</v>
      </c>
      <c r="AY138" s="205" t="s">
        <v>115</v>
      </c>
      <c r="BK138" s="207">
        <f>SUM(BK139:BK143)</f>
        <v>0</v>
      </c>
    </row>
    <row r="139" s="2" customFormat="1" ht="24.15" customHeight="1">
      <c r="A139" s="37"/>
      <c r="B139" s="38"/>
      <c r="C139" s="210" t="s">
        <v>155</v>
      </c>
      <c r="D139" s="210" t="s">
        <v>117</v>
      </c>
      <c r="E139" s="211" t="s">
        <v>156</v>
      </c>
      <c r="F139" s="212" t="s">
        <v>157</v>
      </c>
      <c r="G139" s="213" t="s">
        <v>151</v>
      </c>
      <c r="H139" s="214">
        <v>21.094999999999999</v>
      </c>
      <c r="I139" s="215"/>
      <c r="J139" s="216">
        <f>ROUND(I139*H139,2)</f>
        <v>0</v>
      </c>
      <c r="K139" s="212" t="s">
        <v>121</v>
      </c>
      <c r="L139" s="43"/>
      <c r="M139" s="217" t="s">
        <v>1</v>
      </c>
      <c r="N139" s="218" t="s">
        <v>40</v>
      </c>
      <c r="O139" s="90"/>
      <c r="P139" s="219">
        <f>O139*H139</f>
        <v>0</v>
      </c>
      <c r="Q139" s="219">
        <v>0.0051200000000000004</v>
      </c>
      <c r="R139" s="219">
        <f>Q139*H139</f>
        <v>0.1080064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122</v>
      </c>
      <c r="AT139" s="221" t="s">
        <v>117</v>
      </c>
      <c r="AU139" s="221" t="s">
        <v>82</v>
      </c>
      <c r="AY139" s="16" t="s">
        <v>115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80</v>
      </c>
      <c r="BK139" s="222">
        <f>ROUND(I139*H139,2)</f>
        <v>0</v>
      </c>
      <c r="BL139" s="16" t="s">
        <v>122</v>
      </c>
      <c r="BM139" s="221" t="s">
        <v>158</v>
      </c>
    </row>
    <row r="140" s="13" customFormat="1">
      <c r="A140" s="13"/>
      <c r="B140" s="223"/>
      <c r="C140" s="224"/>
      <c r="D140" s="225" t="s">
        <v>124</v>
      </c>
      <c r="E140" s="226" t="s">
        <v>1</v>
      </c>
      <c r="F140" s="227" t="s">
        <v>159</v>
      </c>
      <c r="G140" s="224"/>
      <c r="H140" s="228">
        <v>21.094999999999999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124</v>
      </c>
      <c r="AU140" s="234" t="s">
        <v>82</v>
      </c>
      <c r="AV140" s="13" t="s">
        <v>82</v>
      </c>
      <c r="AW140" s="13" t="s">
        <v>32</v>
      </c>
      <c r="AX140" s="13" t="s">
        <v>80</v>
      </c>
      <c r="AY140" s="234" t="s">
        <v>115</v>
      </c>
    </row>
    <row r="141" s="2" customFormat="1" ht="21.75" customHeight="1">
      <c r="A141" s="37"/>
      <c r="B141" s="38"/>
      <c r="C141" s="210" t="s">
        <v>160</v>
      </c>
      <c r="D141" s="210" t="s">
        <v>117</v>
      </c>
      <c r="E141" s="211" t="s">
        <v>161</v>
      </c>
      <c r="F141" s="212" t="s">
        <v>162</v>
      </c>
      <c r="G141" s="213" t="s">
        <v>151</v>
      </c>
      <c r="H141" s="214">
        <v>5</v>
      </c>
      <c r="I141" s="215"/>
      <c r="J141" s="216">
        <f>ROUND(I141*H141,2)</f>
        <v>0</v>
      </c>
      <c r="K141" s="212" t="s">
        <v>121</v>
      </c>
      <c r="L141" s="43"/>
      <c r="M141" s="217" t="s">
        <v>1</v>
      </c>
      <c r="N141" s="218" t="s">
        <v>40</v>
      </c>
      <c r="O141" s="90"/>
      <c r="P141" s="219">
        <f>O141*H141</f>
        <v>0</v>
      </c>
      <c r="Q141" s="219">
        <v>0.3674</v>
      </c>
      <c r="R141" s="219">
        <f>Q141*H141</f>
        <v>1.837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122</v>
      </c>
      <c r="AT141" s="221" t="s">
        <v>117</v>
      </c>
      <c r="AU141" s="221" t="s">
        <v>82</v>
      </c>
      <c r="AY141" s="16" t="s">
        <v>115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80</v>
      </c>
      <c r="BK141" s="222">
        <f>ROUND(I141*H141,2)</f>
        <v>0</v>
      </c>
      <c r="BL141" s="16" t="s">
        <v>122</v>
      </c>
      <c r="BM141" s="221" t="s">
        <v>163</v>
      </c>
    </row>
    <row r="142" s="13" customFormat="1">
      <c r="A142" s="13"/>
      <c r="B142" s="223"/>
      <c r="C142" s="224"/>
      <c r="D142" s="225" t="s">
        <v>124</v>
      </c>
      <c r="E142" s="226" t="s">
        <v>1</v>
      </c>
      <c r="F142" s="227" t="s">
        <v>164</v>
      </c>
      <c r="G142" s="224"/>
      <c r="H142" s="228">
        <v>5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124</v>
      </c>
      <c r="AU142" s="234" t="s">
        <v>82</v>
      </c>
      <c r="AV142" s="13" t="s">
        <v>82</v>
      </c>
      <c r="AW142" s="13" t="s">
        <v>32</v>
      </c>
      <c r="AX142" s="13" t="s">
        <v>80</v>
      </c>
      <c r="AY142" s="234" t="s">
        <v>115</v>
      </c>
    </row>
    <row r="143" s="2" customFormat="1" ht="24.15" customHeight="1">
      <c r="A143" s="37"/>
      <c r="B143" s="38"/>
      <c r="C143" s="210" t="s">
        <v>165</v>
      </c>
      <c r="D143" s="210" t="s">
        <v>117</v>
      </c>
      <c r="E143" s="211" t="s">
        <v>166</v>
      </c>
      <c r="F143" s="212" t="s">
        <v>167</v>
      </c>
      <c r="G143" s="213" t="s">
        <v>151</v>
      </c>
      <c r="H143" s="214">
        <v>5</v>
      </c>
      <c r="I143" s="215"/>
      <c r="J143" s="216">
        <f>ROUND(I143*H143,2)</f>
        <v>0</v>
      </c>
      <c r="K143" s="212" t="s">
        <v>121</v>
      </c>
      <c r="L143" s="43"/>
      <c r="M143" s="217" t="s">
        <v>1</v>
      </c>
      <c r="N143" s="218" t="s">
        <v>40</v>
      </c>
      <c r="O143" s="90"/>
      <c r="P143" s="219">
        <f>O143*H143</f>
        <v>0</v>
      </c>
      <c r="Q143" s="219">
        <v>0.25669999999999998</v>
      </c>
      <c r="R143" s="219">
        <f>Q143*H143</f>
        <v>1.2834999999999999</v>
      </c>
      <c r="S143" s="219">
        <v>0</v>
      </c>
      <c r="T143" s="22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1" t="s">
        <v>122</v>
      </c>
      <c r="AT143" s="221" t="s">
        <v>117</v>
      </c>
      <c r="AU143" s="221" t="s">
        <v>82</v>
      </c>
      <c r="AY143" s="16" t="s">
        <v>115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6" t="s">
        <v>80</v>
      </c>
      <c r="BK143" s="222">
        <f>ROUND(I143*H143,2)</f>
        <v>0</v>
      </c>
      <c r="BL143" s="16" t="s">
        <v>122</v>
      </c>
      <c r="BM143" s="221" t="s">
        <v>168</v>
      </c>
    </row>
    <row r="144" s="12" customFormat="1" ht="22.8" customHeight="1">
      <c r="A144" s="12"/>
      <c r="B144" s="194"/>
      <c r="C144" s="195"/>
      <c r="D144" s="196" t="s">
        <v>74</v>
      </c>
      <c r="E144" s="208" t="s">
        <v>160</v>
      </c>
      <c r="F144" s="208" t="s">
        <v>169</v>
      </c>
      <c r="G144" s="195"/>
      <c r="H144" s="195"/>
      <c r="I144" s="198"/>
      <c r="J144" s="209">
        <f>BK144</f>
        <v>0</v>
      </c>
      <c r="K144" s="195"/>
      <c r="L144" s="200"/>
      <c r="M144" s="201"/>
      <c r="N144" s="202"/>
      <c r="O144" s="202"/>
      <c r="P144" s="203">
        <f>SUM(P145:P152)</f>
        <v>0</v>
      </c>
      <c r="Q144" s="202"/>
      <c r="R144" s="203">
        <f>SUM(R145:R152)</f>
        <v>0</v>
      </c>
      <c r="S144" s="202"/>
      <c r="T144" s="204">
        <f>SUM(T145:T152)</f>
        <v>0.44999999999999996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5" t="s">
        <v>80</v>
      </c>
      <c r="AT144" s="206" t="s">
        <v>74</v>
      </c>
      <c r="AU144" s="206" t="s">
        <v>80</v>
      </c>
      <c r="AY144" s="205" t="s">
        <v>115</v>
      </c>
      <c r="BK144" s="207">
        <f>SUM(BK145:BK152)</f>
        <v>0</v>
      </c>
    </row>
    <row r="145" s="2" customFormat="1" ht="37.8" customHeight="1">
      <c r="A145" s="37"/>
      <c r="B145" s="38"/>
      <c r="C145" s="210" t="s">
        <v>170</v>
      </c>
      <c r="D145" s="210" t="s">
        <v>117</v>
      </c>
      <c r="E145" s="211" t="s">
        <v>171</v>
      </c>
      <c r="F145" s="212" t="s">
        <v>172</v>
      </c>
      <c r="G145" s="213" t="s">
        <v>151</v>
      </c>
      <c r="H145" s="214">
        <v>179.47999999999999</v>
      </c>
      <c r="I145" s="215"/>
      <c r="J145" s="216">
        <f>ROUND(I145*H145,2)</f>
        <v>0</v>
      </c>
      <c r="K145" s="212" t="s">
        <v>121</v>
      </c>
      <c r="L145" s="43"/>
      <c r="M145" s="217" t="s">
        <v>1</v>
      </c>
      <c r="N145" s="218" t="s">
        <v>40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122</v>
      </c>
      <c r="AT145" s="221" t="s">
        <v>117</v>
      </c>
      <c r="AU145" s="221" t="s">
        <v>82</v>
      </c>
      <c r="AY145" s="16" t="s">
        <v>115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80</v>
      </c>
      <c r="BK145" s="222">
        <f>ROUND(I145*H145,2)</f>
        <v>0</v>
      </c>
      <c r="BL145" s="16" t="s">
        <v>122</v>
      </c>
      <c r="BM145" s="221" t="s">
        <v>173</v>
      </c>
    </row>
    <row r="146" s="13" customFormat="1">
      <c r="A146" s="13"/>
      <c r="B146" s="223"/>
      <c r="C146" s="224"/>
      <c r="D146" s="225" t="s">
        <v>124</v>
      </c>
      <c r="E146" s="226" t="s">
        <v>1</v>
      </c>
      <c r="F146" s="227" t="s">
        <v>174</v>
      </c>
      <c r="G146" s="224"/>
      <c r="H146" s="228">
        <v>179.47999999999999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124</v>
      </c>
      <c r="AU146" s="234" t="s">
        <v>82</v>
      </c>
      <c r="AV146" s="13" t="s">
        <v>82</v>
      </c>
      <c r="AW146" s="13" t="s">
        <v>32</v>
      </c>
      <c r="AX146" s="13" t="s">
        <v>80</v>
      </c>
      <c r="AY146" s="234" t="s">
        <v>115</v>
      </c>
    </row>
    <row r="147" s="2" customFormat="1" ht="37.8" customHeight="1">
      <c r="A147" s="37"/>
      <c r="B147" s="38"/>
      <c r="C147" s="210" t="s">
        <v>8</v>
      </c>
      <c r="D147" s="210" t="s">
        <v>117</v>
      </c>
      <c r="E147" s="211" t="s">
        <v>175</v>
      </c>
      <c r="F147" s="212" t="s">
        <v>176</v>
      </c>
      <c r="G147" s="213" t="s">
        <v>151</v>
      </c>
      <c r="H147" s="214">
        <v>5384.3999999999996</v>
      </c>
      <c r="I147" s="215"/>
      <c r="J147" s="216">
        <f>ROUND(I147*H147,2)</f>
        <v>0</v>
      </c>
      <c r="K147" s="212" t="s">
        <v>121</v>
      </c>
      <c r="L147" s="43"/>
      <c r="M147" s="217" t="s">
        <v>1</v>
      </c>
      <c r="N147" s="218" t="s">
        <v>40</v>
      </c>
      <c r="O147" s="90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1" t="s">
        <v>122</v>
      </c>
      <c r="AT147" s="221" t="s">
        <v>117</v>
      </c>
      <c r="AU147" s="221" t="s">
        <v>82</v>
      </c>
      <c r="AY147" s="16" t="s">
        <v>115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80</v>
      </c>
      <c r="BK147" s="222">
        <f>ROUND(I147*H147,2)</f>
        <v>0</v>
      </c>
      <c r="BL147" s="16" t="s">
        <v>122</v>
      </c>
      <c r="BM147" s="221" t="s">
        <v>177</v>
      </c>
    </row>
    <row r="148" s="13" customFormat="1">
      <c r="A148" s="13"/>
      <c r="B148" s="223"/>
      <c r="C148" s="224"/>
      <c r="D148" s="225" t="s">
        <v>124</v>
      </c>
      <c r="E148" s="224"/>
      <c r="F148" s="227" t="s">
        <v>178</v>
      </c>
      <c r="G148" s="224"/>
      <c r="H148" s="228">
        <v>5384.3999999999996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124</v>
      </c>
      <c r="AU148" s="234" t="s">
        <v>82</v>
      </c>
      <c r="AV148" s="13" t="s">
        <v>82</v>
      </c>
      <c r="AW148" s="13" t="s">
        <v>4</v>
      </c>
      <c r="AX148" s="13" t="s">
        <v>80</v>
      </c>
      <c r="AY148" s="234" t="s">
        <v>115</v>
      </c>
    </row>
    <row r="149" s="2" customFormat="1" ht="37.8" customHeight="1">
      <c r="A149" s="37"/>
      <c r="B149" s="38"/>
      <c r="C149" s="210" t="s">
        <v>179</v>
      </c>
      <c r="D149" s="210" t="s">
        <v>117</v>
      </c>
      <c r="E149" s="211" t="s">
        <v>180</v>
      </c>
      <c r="F149" s="212" t="s">
        <v>181</v>
      </c>
      <c r="G149" s="213" t="s">
        <v>151</v>
      </c>
      <c r="H149" s="214">
        <v>179.47999999999999</v>
      </c>
      <c r="I149" s="215"/>
      <c r="J149" s="216">
        <f>ROUND(I149*H149,2)</f>
        <v>0</v>
      </c>
      <c r="K149" s="212" t="s">
        <v>121</v>
      </c>
      <c r="L149" s="43"/>
      <c r="M149" s="217" t="s">
        <v>1</v>
      </c>
      <c r="N149" s="218" t="s">
        <v>40</v>
      </c>
      <c r="O149" s="90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1" t="s">
        <v>122</v>
      </c>
      <c r="AT149" s="221" t="s">
        <v>117</v>
      </c>
      <c r="AU149" s="221" t="s">
        <v>82</v>
      </c>
      <c r="AY149" s="16" t="s">
        <v>115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6" t="s">
        <v>80</v>
      </c>
      <c r="BK149" s="222">
        <f>ROUND(I149*H149,2)</f>
        <v>0</v>
      </c>
      <c r="BL149" s="16" t="s">
        <v>122</v>
      </c>
      <c r="BM149" s="221" t="s">
        <v>182</v>
      </c>
    </row>
    <row r="150" s="2" customFormat="1" ht="16.5" customHeight="1">
      <c r="A150" s="37"/>
      <c r="B150" s="38"/>
      <c r="C150" s="210" t="s">
        <v>183</v>
      </c>
      <c r="D150" s="210" t="s">
        <v>117</v>
      </c>
      <c r="E150" s="211" t="s">
        <v>184</v>
      </c>
      <c r="F150" s="212" t="s">
        <v>185</v>
      </c>
      <c r="G150" s="213" t="s">
        <v>186</v>
      </c>
      <c r="H150" s="214">
        <v>1</v>
      </c>
      <c r="I150" s="215"/>
      <c r="J150" s="216">
        <f>ROUND(I150*H150,2)</f>
        <v>0</v>
      </c>
      <c r="K150" s="212" t="s">
        <v>1</v>
      </c>
      <c r="L150" s="43"/>
      <c r="M150" s="217" t="s">
        <v>1</v>
      </c>
      <c r="N150" s="218" t="s">
        <v>40</v>
      </c>
      <c r="O150" s="90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122</v>
      </c>
      <c r="AT150" s="221" t="s">
        <v>117</v>
      </c>
      <c r="AU150" s="221" t="s">
        <v>82</v>
      </c>
      <c r="AY150" s="16" t="s">
        <v>115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80</v>
      </c>
      <c r="BK150" s="222">
        <f>ROUND(I150*H150,2)</f>
        <v>0</v>
      </c>
      <c r="BL150" s="16" t="s">
        <v>122</v>
      </c>
      <c r="BM150" s="221" t="s">
        <v>187</v>
      </c>
    </row>
    <row r="151" s="13" customFormat="1">
      <c r="A151" s="13"/>
      <c r="B151" s="223"/>
      <c r="C151" s="224"/>
      <c r="D151" s="225" t="s">
        <v>124</v>
      </c>
      <c r="E151" s="226" t="s">
        <v>1</v>
      </c>
      <c r="F151" s="227" t="s">
        <v>80</v>
      </c>
      <c r="G151" s="224"/>
      <c r="H151" s="228">
        <v>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124</v>
      </c>
      <c r="AU151" s="234" t="s">
        <v>82</v>
      </c>
      <c r="AV151" s="13" t="s">
        <v>82</v>
      </c>
      <c r="AW151" s="13" t="s">
        <v>32</v>
      </c>
      <c r="AX151" s="13" t="s">
        <v>80</v>
      </c>
      <c r="AY151" s="234" t="s">
        <v>115</v>
      </c>
    </row>
    <row r="152" s="2" customFormat="1" ht="16.5" customHeight="1">
      <c r="A152" s="37"/>
      <c r="B152" s="38"/>
      <c r="C152" s="210" t="s">
        <v>188</v>
      </c>
      <c r="D152" s="210" t="s">
        <v>117</v>
      </c>
      <c r="E152" s="211" t="s">
        <v>189</v>
      </c>
      <c r="F152" s="212" t="s">
        <v>190</v>
      </c>
      <c r="G152" s="213" t="s">
        <v>151</v>
      </c>
      <c r="H152" s="214">
        <v>5</v>
      </c>
      <c r="I152" s="215"/>
      <c r="J152" s="216">
        <f>ROUND(I152*H152,2)</f>
        <v>0</v>
      </c>
      <c r="K152" s="212" t="s">
        <v>121</v>
      </c>
      <c r="L152" s="43"/>
      <c r="M152" s="217" t="s">
        <v>1</v>
      </c>
      <c r="N152" s="218" t="s">
        <v>40</v>
      </c>
      <c r="O152" s="90"/>
      <c r="P152" s="219">
        <f>O152*H152</f>
        <v>0</v>
      </c>
      <c r="Q152" s="219">
        <v>0</v>
      </c>
      <c r="R152" s="219">
        <f>Q152*H152</f>
        <v>0</v>
      </c>
      <c r="S152" s="219">
        <v>0.089999999999999997</v>
      </c>
      <c r="T152" s="220">
        <f>S152*H152</f>
        <v>0.44999999999999996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1" t="s">
        <v>122</v>
      </c>
      <c r="AT152" s="221" t="s">
        <v>117</v>
      </c>
      <c r="AU152" s="221" t="s">
        <v>82</v>
      </c>
      <c r="AY152" s="16" t="s">
        <v>115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6" t="s">
        <v>80</v>
      </c>
      <c r="BK152" s="222">
        <f>ROUND(I152*H152,2)</f>
        <v>0</v>
      </c>
      <c r="BL152" s="16" t="s">
        <v>122</v>
      </c>
      <c r="BM152" s="221" t="s">
        <v>191</v>
      </c>
    </row>
    <row r="153" s="12" customFormat="1" ht="22.8" customHeight="1">
      <c r="A153" s="12"/>
      <c r="B153" s="194"/>
      <c r="C153" s="195"/>
      <c r="D153" s="196" t="s">
        <v>74</v>
      </c>
      <c r="E153" s="208" t="s">
        <v>192</v>
      </c>
      <c r="F153" s="208" t="s">
        <v>193</v>
      </c>
      <c r="G153" s="195"/>
      <c r="H153" s="195"/>
      <c r="I153" s="198"/>
      <c r="J153" s="209">
        <f>BK153</f>
        <v>0</v>
      </c>
      <c r="K153" s="195"/>
      <c r="L153" s="200"/>
      <c r="M153" s="201"/>
      <c r="N153" s="202"/>
      <c r="O153" s="202"/>
      <c r="P153" s="203">
        <f>SUM(P154:P158)</f>
        <v>0</v>
      </c>
      <c r="Q153" s="202"/>
      <c r="R153" s="203">
        <f>SUM(R154:R158)</f>
        <v>0</v>
      </c>
      <c r="S153" s="202"/>
      <c r="T153" s="204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5" t="s">
        <v>80</v>
      </c>
      <c r="AT153" s="206" t="s">
        <v>74</v>
      </c>
      <c r="AU153" s="206" t="s">
        <v>80</v>
      </c>
      <c r="AY153" s="205" t="s">
        <v>115</v>
      </c>
      <c r="BK153" s="207">
        <f>SUM(BK154:BK158)</f>
        <v>0</v>
      </c>
    </row>
    <row r="154" s="2" customFormat="1" ht="33" customHeight="1">
      <c r="A154" s="37"/>
      <c r="B154" s="38"/>
      <c r="C154" s="210" t="s">
        <v>194</v>
      </c>
      <c r="D154" s="210" t="s">
        <v>117</v>
      </c>
      <c r="E154" s="211" t="s">
        <v>195</v>
      </c>
      <c r="F154" s="212" t="s">
        <v>196</v>
      </c>
      <c r="G154" s="213" t="s">
        <v>145</v>
      </c>
      <c r="H154" s="214">
        <v>0.52500000000000002</v>
      </c>
      <c r="I154" s="215"/>
      <c r="J154" s="216">
        <f>ROUND(I154*H154,2)</f>
        <v>0</v>
      </c>
      <c r="K154" s="212" t="s">
        <v>121</v>
      </c>
      <c r="L154" s="43"/>
      <c r="M154" s="217" t="s">
        <v>1</v>
      </c>
      <c r="N154" s="218" t="s">
        <v>40</v>
      </c>
      <c r="O154" s="90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122</v>
      </c>
      <c r="AT154" s="221" t="s">
        <v>117</v>
      </c>
      <c r="AU154" s="221" t="s">
        <v>82</v>
      </c>
      <c r="AY154" s="16" t="s">
        <v>115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80</v>
      </c>
      <c r="BK154" s="222">
        <f>ROUND(I154*H154,2)</f>
        <v>0</v>
      </c>
      <c r="BL154" s="16" t="s">
        <v>122</v>
      </c>
      <c r="BM154" s="221" t="s">
        <v>197</v>
      </c>
    </row>
    <row r="155" s="2" customFormat="1" ht="24.15" customHeight="1">
      <c r="A155" s="37"/>
      <c r="B155" s="38"/>
      <c r="C155" s="210" t="s">
        <v>198</v>
      </c>
      <c r="D155" s="210" t="s">
        <v>117</v>
      </c>
      <c r="E155" s="211" t="s">
        <v>199</v>
      </c>
      <c r="F155" s="212" t="s">
        <v>200</v>
      </c>
      <c r="G155" s="213" t="s">
        <v>145</v>
      </c>
      <c r="H155" s="214">
        <v>0.52500000000000002</v>
      </c>
      <c r="I155" s="215"/>
      <c r="J155" s="216">
        <f>ROUND(I155*H155,2)</f>
        <v>0</v>
      </c>
      <c r="K155" s="212" t="s">
        <v>121</v>
      </c>
      <c r="L155" s="43"/>
      <c r="M155" s="217" t="s">
        <v>1</v>
      </c>
      <c r="N155" s="218" t="s">
        <v>40</v>
      </c>
      <c r="O155" s="90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122</v>
      </c>
      <c r="AT155" s="221" t="s">
        <v>117</v>
      </c>
      <c r="AU155" s="221" t="s">
        <v>82</v>
      </c>
      <c r="AY155" s="16" t="s">
        <v>115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80</v>
      </c>
      <c r="BK155" s="222">
        <f>ROUND(I155*H155,2)</f>
        <v>0</v>
      </c>
      <c r="BL155" s="16" t="s">
        <v>122</v>
      </c>
      <c r="BM155" s="221" t="s">
        <v>201</v>
      </c>
    </row>
    <row r="156" s="2" customFormat="1" ht="33" customHeight="1">
      <c r="A156" s="37"/>
      <c r="B156" s="38"/>
      <c r="C156" s="210" t="s">
        <v>202</v>
      </c>
      <c r="D156" s="210" t="s">
        <v>117</v>
      </c>
      <c r="E156" s="211" t="s">
        <v>203</v>
      </c>
      <c r="F156" s="212" t="s">
        <v>204</v>
      </c>
      <c r="G156" s="213" t="s">
        <v>145</v>
      </c>
      <c r="H156" s="214">
        <v>9.9749999999999996</v>
      </c>
      <c r="I156" s="215"/>
      <c r="J156" s="216">
        <f>ROUND(I156*H156,2)</f>
        <v>0</v>
      </c>
      <c r="K156" s="212" t="s">
        <v>121</v>
      </c>
      <c r="L156" s="43"/>
      <c r="M156" s="217" t="s">
        <v>1</v>
      </c>
      <c r="N156" s="218" t="s">
        <v>40</v>
      </c>
      <c r="O156" s="90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1" t="s">
        <v>122</v>
      </c>
      <c r="AT156" s="221" t="s">
        <v>117</v>
      </c>
      <c r="AU156" s="221" t="s">
        <v>82</v>
      </c>
      <c r="AY156" s="16" t="s">
        <v>115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6" t="s">
        <v>80</v>
      </c>
      <c r="BK156" s="222">
        <f>ROUND(I156*H156,2)</f>
        <v>0</v>
      </c>
      <c r="BL156" s="16" t="s">
        <v>122</v>
      </c>
      <c r="BM156" s="221" t="s">
        <v>205</v>
      </c>
    </row>
    <row r="157" s="13" customFormat="1">
      <c r="A157" s="13"/>
      <c r="B157" s="223"/>
      <c r="C157" s="224"/>
      <c r="D157" s="225" t="s">
        <v>124</v>
      </c>
      <c r="E157" s="224"/>
      <c r="F157" s="227" t="s">
        <v>206</v>
      </c>
      <c r="G157" s="224"/>
      <c r="H157" s="228">
        <v>9.9749999999999996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124</v>
      </c>
      <c r="AU157" s="234" t="s">
        <v>82</v>
      </c>
      <c r="AV157" s="13" t="s">
        <v>82</v>
      </c>
      <c r="AW157" s="13" t="s">
        <v>4</v>
      </c>
      <c r="AX157" s="13" t="s">
        <v>80</v>
      </c>
      <c r="AY157" s="234" t="s">
        <v>115</v>
      </c>
    </row>
    <row r="158" s="2" customFormat="1" ht="33" customHeight="1">
      <c r="A158" s="37"/>
      <c r="B158" s="38"/>
      <c r="C158" s="210" t="s">
        <v>207</v>
      </c>
      <c r="D158" s="210" t="s">
        <v>117</v>
      </c>
      <c r="E158" s="211" t="s">
        <v>208</v>
      </c>
      <c r="F158" s="212" t="s">
        <v>209</v>
      </c>
      <c r="G158" s="213" t="s">
        <v>145</v>
      </c>
      <c r="H158" s="214">
        <v>0.52500000000000002</v>
      </c>
      <c r="I158" s="215"/>
      <c r="J158" s="216">
        <f>ROUND(I158*H158,2)</f>
        <v>0</v>
      </c>
      <c r="K158" s="212" t="s">
        <v>121</v>
      </c>
      <c r="L158" s="43"/>
      <c r="M158" s="217" t="s">
        <v>1</v>
      </c>
      <c r="N158" s="218" t="s">
        <v>40</v>
      </c>
      <c r="O158" s="90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1" t="s">
        <v>122</v>
      </c>
      <c r="AT158" s="221" t="s">
        <v>117</v>
      </c>
      <c r="AU158" s="221" t="s">
        <v>82</v>
      </c>
      <c r="AY158" s="16" t="s">
        <v>115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80</v>
      </c>
      <c r="BK158" s="222">
        <f>ROUND(I158*H158,2)</f>
        <v>0</v>
      </c>
      <c r="BL158" s="16" t="s">
        <v>122</v>
      </c>
      <c r="BM158" s="221" t="s">
        <v>210</v>
      </c>
    </row>
    <row r="159" s="12" customFormat="1" ht="22.8" customHeight="1">
      <c r="A159" s="12"/>
      <c r="B159" s="194"/>
      <c r="C159" s="195"/>
      <c r="D159" s="196" t="s">
        <v>74</v>
      </c>
      <c r="E159" s="208" t="s">
        <v>211</v>
      </c>
      <c r="F159" s="208" t="s">
        <v>212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P160</f>
        <v>0</v>
      </c>
      <c r="Q159" s="202"/>
      <c r="R159" s="203">
        <f>R160</f>
        <v>0</v>
      </c>
      <c r="S159" s="202"/>
      <c r="T159" s="204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80</v>
      </c>
      <c r="AT159" s="206" t="s">
        <v>74</v>
      </c>
      <c r="AU159" s="206" t="s">
        <v>80</v>
      </c>
      <c r="AY159" s="205" t="s">
        <v>115</v>
      </c>
      <c r="BK159" s="207">
        <f>BK160</f>
        <v>0</v>
      </c>
    </row>
    <row r="160" s="2" customFormat="1" ht="21.75" customHeight="1">
      <c r="A160" s="37"/>
      <c r="B160" s="38"/>
      <c r="C160" s="210" t="s">
        <v>213</v>
      </c>
      <c r="D160" s="210" t="s">
        <v>117</v>
      </c>
      <c r="E160" s="211" t="s">
        <v>214</v>
      </c>
      <c r="F160" s="212" t="s">
        <v>215</v>
      </c>
      <c r="G160" s="213" t="s">
        <v>145</v>
      </c>
      <c r="H160" s="214">
        <v>3.2290000000000001</v>
      </c>
      <c r="I160" s="215"/>
      <c r="J160" s="216">
        <f>ROUND(I160*H160,2)</f>
        <v>0</v>
      </c>
      <c r="K160" s="212" t="s">
        <v>121</v>
      </c>
      <c r="L160" s="43"/>
      <c r="M160" s="217" t="s">
        <v>1</v>
      </c>
      <c r="N160" s="218" t="s">
        <v>40</v>
      </c>
      <c r="O160" s="90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122</v>
      </c>
      <c r="AT160" s="221" t="s">
        <v>117</v>
      </c>
      <c r="AU160" s="221" t="s">
        <v>82</v>
      </c>
      <c r="AY160" s="16" t="s">
        <v>115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80</v>
      </c>
      <c r="BK160" s="222">
        <f>ROUND(I160*H160,2)</f>
        <v>0</v>
      </c>
      <c r="BL160" s="16" t="s">
        <v>122</v>
      </c>
      <c r="BM160" s="221" t="s">
        <v>216</v>
      </c>
    </row>
    <row r="161" s="12" customFormat="1" ht="25.92" customHeight="1">
      <c r="A161" s="12"/>
      <c r="B161" s="194"/>
      <c r="C161" s="195"/>
      <c r="D161" s="196" t="s">
        <v>74</v>
      </c>
      <c r="E161" s="197" t="s">
        <v>217</v>
      </c>
      <c r="F161" s="197" t="s">
        <v>218</v>
      </c>
      <c r="G161" s="195"/>
      <c r="H161" s="195"/>
      <c r="I161" s="198"/>
      <c r="J161" s="199">
        <f>BK161</f>
        <v>0</v>
      </c>
      <c r="K161" s="195"/>
      <c r="L161" s="200"/>
      <c r="M161" s="201"/>
      <c r="N161" s="202"/>
      <c r="O161" s="202"/>
      <c r="P161" s="203">
        <f>P162+P172</f>
        <v>0</v>
      </c>
      <c r="Q161" s="202"/>
      <c r="R161" s="203">
        <f>R162+R172</f>
        <v>0.25497964000000001</v>
      </c>
      <c r="S161" s="202"/>
      <c r="T161" s="204">
        <f>T162+T172</f>
        <v>0.074759999999999993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5" t="s">
        <v>82</v>
      </c>
      <c r="AT161" s="206" t="s">
        <v>74</v>
      </c>
      <c r="AU161" s="206" t="s">
        <v>75</v>
      </c>
      <c r="AY161" s="205" t="s">
        <v>115</v>
      </c>
      <c r="BK161" s="207">
        <f>BK162+BK172</f>
        <v>0</v>
      </c>
    </row>
    <row r="162" s="12" customFormat="1" ht="22.8" customHeight="1">
      <c r="A162" s="12"/>
      <c r="B162" s="194"/>
      <c r="C162" s="195"/>
      <c r="D162" s="196" t="s">
        <v>74</v>
      </c>
      <c r="E162" s="208" t="s">
        <v>219</v>
      </c>
      <c r="F162" s="208" t="s">
        <v>220</v>
      </c>
      <c r="G162" s="195"/>
      <c r="H162" s="195"/>
      <c r="I162" s="198"/>
      <c r="J162" s="209">
        <f>BK162</f>
        <v>0</v>
      </c>
      <c r="K162" s="195"/>
      <c r="L162" s="200"/>
      <c r="M162" s="201"/>
      <c r="N162" s="202"/>
      <c r="O162" s="202"/>
      <c r="P162" s="203">
        <f>SUM(P163:P171)</f>
        <v>0</v>
      </c>
      <c r="Q162" s="202"/>
      <c r="R162" s="203">
        <f>SUM(R163:R171)</f>
        <v>0.049243999999999996</v>
      </c>
      <c r="S162" s="202"/>
      <c r="T162" s="204">
        <f>SUM(T163:T171)</f>
        <v>0.074759999999999993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5" t="s">
        <v>82</v>
      </c>
      <c r="AT162" s="206" t="s">
        <v>74</v>
      </c>
      <c r="AU162" s="206" t="s">
        <v>80</v>
      </c>
      <c r="AY162" s="205" t="s">
        <v>115</v>
      </c>
      <c r="BK162" s="207">
        <f>SUM(BK163:BK171)</f>
        <v>0</v>
      </c>
    </row>
    <row r="163" s="2" customFormat="1" ht="16.5" customHeight="1">
      <c r="A163" s="37"/>
      <c r="B163" s="38"/>
      <c r="C163" s="210" t="s">
        <v>7</v>
      </c>
      <c r="D163" s="210" t="s">
        <v>117</v>
      </c>
      <c r="E163" s="211" t="s">
        <v>221</v>
      </c>
      <c r="F163" s="212" t="s">
        <v>222</v>
      </c>
      <c r="G163" s="213" t="s">
        <v>223</v>
      </c>
      <c r="H163" s="214">
        <v>13.6</v>
      </c>
      <c r="I163" s="215"/>
      <c r="J163" s="216">
        <f>ROUND(I163*H163,2)</f>
        <v>0</v>
      </c>
      <c r="K163" s="212" t="s">
        <v>121</v>
      </c>
      <c r="L163" s="43"/>
      <c r="M163" s="217" t="s">
        <v>1</v>
      </c>
      <c r="N163" s="218" t="s">
        <v>40</v>
      </c>
      <c r="O163" s="90"/>
      <c r="P163" s="219">
        <f>O163*H163</f>
        <v>0</v>
      </c>
      <c r="Q163" s="219">
        <v>0</v>
      </c>
      <c r="R163" s="219">
        <f>Q163*H163</f>
        <v>0</v>
      </c>
      <c r="S163" s="219">
        <v>0.0025999999999999999</v>
      </c>
      <c r="T163" s="220">
        <f>S163*H163</f>
        <v>0.035359999999999996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1" t="s">
        <v>194</v>
      </c>
      <c r="AT163" s="221" t="s">
        <v>117</v>
      </c>
      <c r="AU163" s="221" t="s">
        <v>82</v>
      </c>
      <c r="AY163" s="16" t="s">
        <v>115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80</v>
      </c>
      <c r="BK163" s="222">
        <f>ROUND(I163*H163,2)</f>
        <v>0</v>
      </c>
      <c r="BL163" s="16" t="s">
        <v>194</v>
      </c>
      <c r="BM163" s="221" t="s">
        <v>224</v>
      </c>
    </row>
    <row r="164" s="13" customFormat="1">
      <c r="A164" s="13"/>
      <c r="B164" s="223"/>
      <c r="C164" s="224"/>
      <c r="D164" s="225" t="s">
        <v>124</v>
      </c>
      <c r="E164" s="226" t="s">
        <v>1</v>
      </c>
      <c r="F164" s="227" t="s">
        <v>225</v>
      </c>
      <c r="G164" s="224"/>
      <c r="H164" s="228">
        <v>13.6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124</v>
      </c>
      <c r="AU164" s="234" t="s">
        <v>82</v>
      </c>
      <c r="AV164" s="13" t="s">
        <v>82</v>
      </c>
      <c r="AW164" s="13" t="s">
        <v>32</v>
      </c>
      <c r="AX164" s="13" t="s">
        <v>80</v>
      </c>
      <c r="AY164" s="234" t="s">
        <v>115</v>
      </c>
    </row>
    <row r="165" s="2" customFormat="1" ht="16.5" customHeight="1">
      <c r="A165" s="37"/>
      <c r="B165" s="38"/>
      <c r="C165" s="210" t="s">
        <v>226</v>
      </c>
      <c r="D165" s="210" t="s">
        <v>117</v>
      </c>
      <c r="E165" s="211" t="s">
        <v>227</v>
      </c>
      <c r="F165" s="212" t="s">
        <v>228</v>
      </c>
      <c r="G165" s="213" t="s">
        <v>223</v>
      </c>
      <c r="H165" s="214">
        <v>10</v>
      </c>
      <c r="I165" s="215"/>
      <c r="J165" s="216">
        <f>ROUND(I165*H165,2)</f>
        <v>0</v>
      </c>
      <c r="K165" s="212" t="s">
        <v>121</v>
      </c>
      <c r="L165" s="43"/>
      <c r="M165" s="217" t="s">
        <v>1</v>
      </c>
      <c r="N165" s="218" t="s">
        <v>40</v>
      </c>
      <c r="O165" s="90"/>
      <c r="P165" s="219">
        <f>O165*H165</f>
        <v>0</v>
      </c>
      <c r="Q165" s="219">
        <v>0</v>
      </c>
      <c r="R165" s="219">
        <f>Q165*H165</f>
        <v>0</v>
      </c>
      <c r="S165" s="219">
        <v>0.0039399999999999999</v>
      </c>
      <c r="T165" s="220">
        <f>S165*H165</f>
        <v>0.039399999999999998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194</v>
      </c>
      <c r="AT165" s="221" t="s">
        <v>117</v>
      </c>
      <c r="AU165" s="221" t="s">
        <v>82</v>
      </c>
      <c r="AY165" s="16" t="s">
        <v>115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80</v>
      </c>
      <c r="BK165" s="222">
        <f>ROUND(I165*H165,2)</f>
        <v>0</v>
      </c>
      <c r="BL165" s="16" t="s">
        <v>194</v>
      </c>
      <c r="BM165" s="221" t="s">
        <v>229</v>
      </c>
    </row>
    <row r="166" s="13" customFormat="1">
      <c r="A166" s="13"/>
      <c r="B166" s="223"/>
      <c r="C166" s="224"/>
      <c r="D166" s="225" t="s">
        <v>124</v>
      </c>
      <c r="E166" s="226" t="s">
        <v>1</v>
      </c>
      <c r="F166" s="227" t="s">
        <v>230</v>
      </c>
      <c r="G166" s="224"/>
      <c r="H166" s="228">
        <v>10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124</v>
      </c>
      <c r="AU166" s="234" t="s">
        <v>82</v>
      </c>
      <c r="AV166" s="13" t="s">
        <v>82</v>
      </c>
      <c r="AW166" s="13" t="s">
        <v>32</v>
      </c>
      <c r="AX166" s="13" t="s">
        <v>80</v>
      </c>
      <c r="AY166" s="234" t="s">
        <v>115</v>
      </c>
    </row>
    <row r="167" s="2" customFormat="1" ht="24.15" customHeight="1">
      <c r="A167" s="37"/>
      <c r="B167" s="38"/>
      <c r="C167" s="210" t="s">
        <v>231</v>
      </c>
      <c r="D167" s="210" t="s">
        <v>117</v>
      </c>
      <c r="E167" s="211" t="s">
        <v>232</v>
      </c>
      <c r="F167" s="212" t="s">
        <v>233</v>
      </c>
      <c r="G167" s="213" t="s">
        <v>223</v>
      </c>
      <c r="H167" s="214">
        <v>13.6</v>
      </c>
      <c r="I167" s="215"/>
      <c r="J167" s="216">
        <f>ROUND(I167*H167,2)</f>
        <v>0</v>
      </c>
      <c r="K167" s="212" t="s">
        <v>121</v>
      </c>
      <c r="L167" s="43"/>
      <c r="M167" s="217" t="s">
        <v>1</v>
      </c>
      <c r="N167" s="218" t="s">
        <v>40</v>
      </c>
      <c r="O167" s="90"/>
      <c r="P167" s="219">
        <f>O167*H167</f>
        <v>0</v>
      </c>
      <c r="Q167" s="219">
        <v>0.0027399999999999998</v>
      </c>
      <c r="R167" s="219">
        <f>Q167*H167</f>
        <v>0.037263999999999999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194</v>
      </c>
      <c r="AT167" s="221" t="s">
        <v>117</v>
      </c>
      <c r="AU167" s="221" t="s">
        <v>82</v>
      </c>
      <c r="AY167" s="16" t="s">
        <v>115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80</v>
      </c>
      <c r="BK167" s="222">
        <f>ROUND(I167*H167,2)</f>
        <v>0</v>
      </c>
      <c r="BL167" s="16" t="s">
        <v>194</v>
      </c>
      <c r="BM167" s="221" t="s">
        <v>234</v>
      </c>
    </row>
    <row r="168" s="13" customFormat="1">
      <c r="A168" s="13"/>
      <c r="B168" s="223"/>
      <c r="C168" s="224"/>
      <c r="D168" s="225" t="s">
        <v>124</v>
      </c>
      <c r="E168" s="226" t="s">
        <v>1</v>
      </c>
      <c r="F168" s="227" t="s">
        <v>225</v>
      </c>
      <c r="G168" s="224"/>
      <c r="H168" s="228">
        <v>13.6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124</v>
      </c>
      <c r="AU168" s="234" t="s">
        <v>82</v>
      </c>
      <c r="AV168" s="13" t="s">
        <v>82</v>
      </c>
      <c r="AW168" s="13" t="s">
        <v>32</v>
      </c>
      <c r="AX168" s="13" t="s">
        <v>80</v>
      </c>
      <c r="AY168" s="234" t="s">
        <v>115</v>
      </c>
    </row>
    <row r="169" s="2" customFormat="1" ht="24.15" customHeight="1">
      <c r="A169" s="37"/>
      <c r="B169" s="38"/>
      <c r="C169" s="210" t="s">
        <v>235</v>
      </c>
      <c r="D169" s="210" t="s">
        <v>117</v>
      </c>
      <c r="E169" s="211" t="s">
        <v>236</v>
      </c>
      <c r="F169" s="212" t="s">
        <v>237</v>
      </c>
      <c r="G169" s="213" t="s">
        <v>238</v>
      </c>
      <c r="H169" s="214">
        <v>2</v>
      </c>
      <c r="I169" s="215"/>
      <c r="J169" s="216">
        <f>ROUND(I169*H169,2)</f>
        <v>0</v>
      </c>
      <c r="K169" s="212" t="s">
        <v>121</v>
      </c>
      <c r="L169" s="43"/>
      <c r="M169" s="217" t="s">
        <v>1</v>
      </c>
      <c r="N169" s="218" t="s">
        <v>40</v>
      </c>
      <c r="O169" s="90"/>
      <c r="P169" s="219">
        <f>O169*H169</f>
        <v>0</v>
      </c>
      <c r="Q169" s="219">
        <v>0.00044000000000000002</v>
      </c>
      <c r="R169" s="219">
        <f>Q169*H169</f>
        <v>0.00088000000000000003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194</v>
      </c>
      <c r="AT169" s="221" t="s">
        <v>117</v>
      </c>
      <c r="AU169" s="221" t="s">
        <v>82</v>
      </c>
      <c r="AY169" s="16" t="s">
        <v>115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80</v>
      </c>
      <c r="BK169" s="222">
        <f>ROUND(I169*H169,2)</f>
        <v>0</v>
      </c>
      <c r="BL169" s="16" t="s">
        <v>194</v>
      </c>
      <c r="BM169" s="221" t="s">
        <v>239</v>
      </c>
    </row>
    <row r="170" s="2" customFormat="1" ht="24.15" customHeight="1">
      <c r="A170" s="37"/>
      <c r="B170" s="38"/>
      <c r="C170" s="210" t="s">
        <v>240</v>
      </c>
      <c r="D170" s="210" t="s">
        <v>117</v>
      </c>
      <c r="E170" s="211" t="s">
        <v>241</v>
      </c>
      <c r="F170" s="212" t="s">
        <v>242</v>
      </c>
      <c r="G170" s="213" t="s">
        <v>223</v>
      </c>
      <c r="H170" s="214">
        <v>10</v>
      </c>
      <c r="I170" s="215"/>
      <c r="J170" s="216">
        <f>ROUND(I170*H170,2)</f>
        <v>0</v>
      </c>
      <c r="K170" s="212" t="s">
        <v>121</v>
      </c>
      <c r="L170" s="43"/>
      <c r="M170" s="217" t="s">
        <v>1</v>
      </c>
      <c r="N170" s="218" t="s">
        <v>40</v>
      </c>
      <c r="O170" s="90"/>
      <c r="P170" s="219">
        <f>O170*H170</f>
        <v>0</v>
      </c>
      <c r="Q170" s="219">
        <v>0.0011100000000000001</v>
      </c>
      <c r="R170" s="219">
        <f>Q170*H170</f>
        <v>0.011100000000000001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194</v>
      </c>
      <c r="AT170" s="221" t="s">
        <v>117</v>
      </c>
      <c r="AU170" s="221" t="s">
        <v>82</v>
      </c>
      <c r="AY170" s="16" t="s">
        <v>115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80</v>
      </c>
      <c r="BK170" s="222">
        <f>ROUND(I170*H170,2)</f>
        <v>0</v>
      </c>
      <c r="BL170" s="16" t="s">
        <v>194</v>
      </c>
      <c r="BM170" s="221" t="s">
        <v>243</v>
      </c>
    </row>
    <row r="171" s="2" customFormat="1" ht="33" customHeight="1">
      <c r="A171" s="37"/>
      <c r="B171" s="38"/>
      <c r="C171" s="210" t="s">
        <v>244</v>
      </c>
      <c r="D171" s="210" t="s">
        <v>117</v>
      </c>
      <c r="E171" s="211" t="s">
        <v>245</v>
      </c>
      <c r="F171" s="212" t="s">
        <v>246</v>
      </c>
      <c r="G171" s="213" t="s">
        <v>247</v>
      </c>
      <c r="H171" s="235"/>
      <c r="I171" s="215"/>
      <c r="J171" s="216">
        <f>ROUND(I171*H171,2)</f>
        <v>0</v>
      </c>
      <c r="K171" s="212" t="s">
        <v>121</v>
      </c>
      <c r="L171" s="43"/>
      <c r="M171" s="217" t="s">
        <v>1</v>
      </c>
      <c r="N171" s="218" t="s">
        <v>40</v>
      </c>
      <c r="O171" s="90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1" t="s">
        <v>194</v>
      </c>
      <c r="AT171" s="221" t="s">
        <v>117</v>
      </c>
      <c r="AU171" s="221" t="s">
        <v>82</v>
      </c>
      <c r="AY171" s="16" t="s">
        <v>115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6" t="s">
        <v>80</v>
      </c>
      <c r="BK171" s="222">
        <f>ROUND(I171*H171,2)</f>
        <v>0</v>
      </c>
      <c r="BL171" s="16" t="s">
        <v>194</v>
      </c>
      <c r="BM171" s="221" t="s">
        <v>248</v>
      </c>
    </row>
    <row r="172" s="12" customFormat="1" ht="22.8" customHeight="1">
      <c r="A172" s="12"/>
      <c r="B172" s="194"/>
      <c r="C172" s="195"/>
      <c r="D172" s="196" t="s">
        <v>74</v>
      </c>
      <c r="E172" s="208" t="s">
        <v>249</v>
      </c>
      <c r="F172" s="208" t="s">
        <v>250</v>
      </c>
      <c r="G172" s="195"/>
      <c r="H172" s="195"/>
      <c r="I172" s="198"/>
      <c r="J172" s="209">
        <f>BK172</f>
        <v>0</v>
      </c>
      <c r="K172" s="195"/>
      <c r="L172" s="200"/>
      <c r="M172" s="201"/>
      <c r="N172" s="202"/>
      <c r="O172" s="202"/>
      <c r="P172" s="203">
        <f>SUM(P173:P225)</f>
        <v>0</v>
      </c>
      <c r="Q172" s="202"/>
      <c r="R172" s="203">
        <f>SUM(R173:R225)</f>
        <v>0.20573564</v>
      </c>
      <c r="S172" s="202"/>
      <c r="T172" s="204">
        <f>SUM(T173:T225)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5" t="s">
        <v>82</v>
      </c>
      <c r="AT172" s="206" t="s">
        <v>74</v>
      </c>
      <c r="AU172" s="206" t="s">
        <v>80</v>
      </c>
      <c r="AY172" s="205" t="s">
        <v>115</v>
      </c>
      <c r="BK172" s="207">
        <f>SUM(BK173:BK225)</f>
        <v>0</v>
      </c>
    </row>
    <row r="173" s="2" customFormat="1" ht="24.15" customHeight="1">
      <c r="A173" s="37"/>
      <c r="B173" s="38"/>
      <c r="C173" s="210" t="s">
        <v>251</v>
      </c>
      <c r="D173" s="210" t="s">
        <v>117</v>
      </c>
      <c r="E173" s="211" t="s">
        <v>252</v>
      </c>
      <c r="F173" s="212" t="s">
        <v>253</v>
      </c>
      <c r="G173" s="213" t="s">
        <v>151</v>
      </c>
      <c r="H173" s="214">
        <v>10.65</v>
      </c>
      <c r="I173" s="215"/>
      <c r="J173" s="216">
        <f>ROUND(I173*H173,2)</f>
        <v>0</v>
      </c>
      <c r="K173" s="212" t="s">
        <v>121</v>
      </c>
      <c r="L173" s="43"/>
      <c r="M173" s="217" t="s">
        <v>1</v>
      </c>
      <c r="N173" s="218" t="s">
        <v>40</v>
      </c>
      <c r="O173" s="90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1" t="s">
        <v>194</v>
      </c>
      <c r="AT173" s="221" t="s">
        <v>117</v>
      </c>
      <c r="AU173" s="221" t="s">
        <v>82</v>
      </c>
      <c r="AY173" s="16" t="s">
        <v>115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6" t="s">
        <v>80</v>
      </c>
      <c r="BK173" s="222">
        <f>ROUND(I173*H173,2)</f>
        <v>0</v>
      </c>
      <c r="BL173" s="16" t="s">
        <v>194</v>
      </c>
      <c r="BM173" s="221" t="s">
        <v>254</v>
      </c>
    </row>
    <row r="174" s="13" customFormat="1">
      <c r="A174" s="13"/>
      <c r="B174" s="223"/>
      <c r="C174" s="224"/>
      <c r="D174" s="225" t="s">
        <v>124</v>
      </c>
      <c r="E174" s="226" t="s">
        <v>1</v>
      </c>
      <c r="F174" s="227" t="s">
        <v>255</v>
      </c>
      <c r="G174" s="224"/>
      <c r="H174" s="228">
        <v>7.3899999999999997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124</v>
      </c>
      <c r="AU174" s="234" t="s">
        <v>82</v>
      </c>
      <c r="AV174" s="13" t="s">
        <v>82</v>
      </c>
      <c r="AW174" s="13" t="s">
        <v>32</v>
      </c>
      <c r="AX174" s="13" t="s">
        <v>75</v>
      </c>
      <c r="AY174" s="234" t="s">
        <v>115</v>
      </c>
    </row>
    <row r="175" s="13" customFormat="1">
      <c r="A175" s="13"/>
      <c r="B175" s="223"/>
      <c r="C175" s="224"/>
      <c r="D175" s="225" t="s">
        <v>124</v>
      </c>
      <c r="E175" s="226" t="s">
        <v>1</v>
      </c>
      <c r="F175" s="227" t="s">
        <v>256</v>
      </c>
      <c r="G175" s="224"/>
      <c r="H175" s="228">
        <v>3.2599999999999998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124</v>
      </c>
      <c r="AU175" s="234" t="s">
        <v>82</v>
      </c>
      <c r="AV175" s="13" t="s">
        <v>82</v>
      </c>
      <c r="AW175" s="13" t="s">
        <v>32</v>
      </c>
      <c r="AX175" s="13" t="s">
        <v>75</v>
      </c>
      <c r="AY175" s="234" t="s">
        <v>115</v>
      </c>
    </row>
    <row r="176" s="14" customFormat="1">
      <c r="A176" s="14"/>
      <c r="B176" s="236"/>
      <c r="C176" s="237"/>
      <c r="D176" s="225" t="s">
        <v>124</v>
      </c>
      <c r="E176" s="238" t="s">
        <v>1</v>
      </c>
      <c r="F176" s="239" t="s">
        <v>257</v>
      </c>
      <c r="G176" s="237"/>
      <c r="H176" s="240">
        <v>10.649999999999999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124</v>
      </c>
      <c r="AU176" s="246" t="s">
        <v>82</v>
      </c>
      <c r="AV176" s="14" t="s">
        <v>122</v>
      </c>
      <c r="AW176" s="14" t="s">
        <v>32</v>
      </c>
      <c r="AX176" s="14" t="s">
        <v>80</v>
      </c>
      <c r="AY176" s="246" t="s">
        <v>115</v>
      </c>
    </row>
    <row r="177" s="2" customFormat="1" ht="24.15" customHeight="1">
      <c r="A177" s="37"/>
      <c r="B177" s="38"/>
      <c r="C177" s="210" t="s">
        <v>258</v>
      </c>
      <c r="D177" s="210" t="s">
        <v>117</v>
      </c>
      <c r="E177" s="211" t="s">
        <v>259</v>
      </c>
      <c r="F177" s="212" t="s">
        <v>260</v>
      </c>
      <c r="G177" s="213" t="s">
        <v>151</v>
      </c>
      <c r="H177" s="214">
        <v>3.2599999999999998</v>
      </c>
      <c r="I177" s="215"/>
      <c r="J177" s="216">
        <f>ROUND(I177*H177,2)</f>
        <v>0</v>
      </c>
      <c r="K177" s="212" t="s">
        <v>121</v>
      </c>
      <c r="L177" s="43"/>
      <c r="M177" s="217" t="s">
        <v>1</v>
      </c>
      <c r="N177" s="218" t="s">
        <v>40</v>
      </c>
      <c r="O177" s="90"/>
      <c r="P177" s="219">
        <f>O177*H177</f>
        <v>0</v>
      </c>
      <c r="Q177" s="219">
        <v>3.0000000000000001E-05</v>
      </c>
      <c r="R177" s="219">
        <f>Q177*H177</f>
        <v>9.7799999999999992E-05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194</v>
      </c>
      <c r="AT177" s="221" t="s">
        <v>117</v>
      </c>
      <c r="AU177" s="221" t="s">
        <v>82</v>
      </c>
      <c r="AY177" s="16" t="s">
        <v>115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80</v>
      </c>
      <c r="BK177" s="222">
        <f>ROUND(I177*H177,2)</f>
        <v>0</v>
      </c>
      <c r="BL177" s="16" t="s">
        <v>194</v>
      </c>
      <c r="BM177" s="221" t="s">
        <v>261</v>
      </c>
    </row>
    <row r="178" s="13" customFormat="1">
      <c r="A178" s="13"/>
      <c r="B178" s="223"/>
      <c r="C178" s="224"/>
      <c r="D178" s="225" t="s">
        <v>124</v>
      </c>
      <c r="E178" s="226" t="s">
        <v>1</v>
      </c>
      <c r="F178" s="227" t="s">
        <v>256</v>
      </c>
      <c r="G178" s="224"/>
      <c r="H178" s="228">
        <v>3.2599999999999998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124</v>
      </c>
      <c r="AU178" s="234" t="s">
        <v>82</v>
      </c>
      <c r="AV178" s="13" t="s">
        <v>82</v>
      </c>
      <c r="AW178" s="13" t="s">
        <v>32</v>
      </c>
      <c r="AX178" s="13" t="s">
        <v>75</v>
      </c>
      <c r="AY178" s="234" t="s">
        <v>115</v>
      </c>
    </row>
    <row r="179" s="14" customFormat="1">
      <c r="A179" s="14"/>
      <c r="B179" s="236"/>
      <c r="C179" s="237"/>
      <c r="D179" s="225" t="s">
        <v>124</v>
      </c>
      <c r="E179" s="238" t="s">
        <v>1</v>
      </c>
      <c r="F179" s="239" t="s">
        <v>257</v>
      </c>
      <c r="G179" s="237"/>
      <c r="H179" s="240">
        <v>3.2599999999999998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124</v>
      </c>
      <c r="AU179" s="246" t="s">
        <v>82</v>
      </c>
      <c r="AV179" s="14" t="s">
        <v>122</v>
      </c>
      <c r="AW179" s="14" t="s">
        <v>32</v>
      </c>
      <c r="AX179" s="14" t="s">
        <v>80</v>
      </c>
      <c r="AY179" s="246" t="s">
        <v>115</v>
      </c>
    </row>
    <row r="180" s="2" customFormat="1" ht="24.15" customHeight="1">
      <c r="A180" s="37"/>
      <c r="B180" s="38"/>
      <c r="C180" s="210" t="s">
        <v>262</v>
      </c>
      <c r="D180" s="210" t="s">
        <v>117</v>
      </c>
      <c r="E180" s="211" t="s">
        <v>263</v>
      </c>
      <c r="F180" s="212" t="s">
        <v>264</v>
      </c>
      <c r="G180" s="213" t="s">
        <v>151</v>
      </c>
      <c r="H180" s="214">
        <v>10.65</v>
      </c>
      <c r="I180" s="215"/>
      <c r="J180" s="216">
        <f>ROUND(I180*H180,2)</f>
        <v>0</v>
      </c>
      <c r="K180" s="212" t="s">
        <v>121</v>
      </c>
      <c r="L180" s="43"/>
      <c r="M180" s="217" t="s">
        <v>1</v>
      </c>
      <c r="N180" s="218" t="s">
        <v>40</v>
      </c>
      <c r="O180" s="90"/>
      <c r="P180" s="219">
        <f>O180*H180</f>
        <v>0</v>
      </c>
      <c r="Q180" s="219">
        <v>0.00017000000000000001</v>
      </c>
      <c r="R180" s="219">
        <f>Q180*H180</f>
        <v>0.0018105000000000003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194</v>
      </c>
      <c r="AT180" s="221" t="s">
        <v>117</v>
      </c>
      <c r="AU180" s="221" t="s">
        <v>82</v>
      </c>
      <c r="AY180" s="16" t="s">
        <v>115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80</v>
      </c>
      <c r="BK180" s="222">
        <f>ROUND(I180*H180,2)</f>
        <v>0</v>
      </c>
      <c r="BL180" s="16" t="s">
        <v>194</v>
      </c>
      <c r="BM180" s="221" t="s">
        <v>265</v>
      </c>
    </row>
    <row r="181" s="2" customFormat="1" ht="24.15" customHeight="1">
      <c r="A181" s="37"/>
      <c r="B181" s="38"/>
      <c r="C181" s="210" t="s">
        <v>266</v>
      </c>
      <c r="D181" s="210" t="s">
        <v>117</v>
      </c>
      <c r="E181" s="211" t="s">
        <v>267</v>
      </c>
      <c r="F181" s="212" t="s">
        <v>268</v>
      </c>
      <c r="G181" s="213" t="s">
        <v>151</v>
      </c>
      <c r="H181" s="214">
        <v>10.65</v>
      </c>
      <c r="I181" s="215"/>
      <c r="J181" s="216">
        <f>ROUND(I181*H181,2)</f>
        <v>0</v>
      </c>
      <c r="K181" s="212" t="s">
        <v>121</v>
      </c>
      <c r="L181" s="43"/>
      <c r="M181" s="217" t="s">
        <v>1</v>
      </c>
      <c r="N181" s="218" t="s">
        <v>40</v>
      </c>
      <c r="O181" s="90"/>
      <c r="P181" s="219">
        <f>O181*H181</f>
        <v>0</v>
      </c>
      <c r="Q181" s="219">
        <v>0.00012</v>
      </c>
      <c r="R181" s="219">
        <f>Q181*H181</f>
        <v>0.0012780000000000001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194</v>
      </c>
      <c r="AT181" s="221" t="s">
        <v>117</v>
      </c>
      <c r="AU181" s="221" t="s">
        <v>82</v>
      </c>
      <c r="AY181" s="16" t="s">
        <v>115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80</v>
      </c>
      <c r="BK181" s="222">
        <f>ROUND(I181*H181,2)</f>
        <v>0</v>
      </c>
      <c r="BL181" s="16" t="s">
        <v>194</v>
      </c>
      <c r="BM181" s="221" t="s">
        <v>269</v>
      </c>
    </row>
    <row r="182" s="2" customFormat="1" ht="24.15" customHeight="1">
      <c r="A182" s="37"/>
      <c r="B182" s="38"/>
      <c r="C182" s="210" t="s">
        <v>270</v>
      </c>
      <c r="D182" s="210" t="s">
        <v>117</v>
      </c>
      <c r="E182" s="211" t="s">
        <v>271</v>
      </c>
      <c r="F182" s="212" t="s">
        <v>272</v>
      </c>
      <c r="G182" s="213" t="s">
        <v>151</v>
      </c>
      <c r="H182" s="214">
        <v>10.65</v>
      </c>
      <c r="I182" s="215"/>
      <c r="J182" s="216">
        <f>ROUND(I182*H182,2)</f>
        <v>0</v>
      </c>
      <c r="K182" s="212" t="s">
        <v>121</v>
      </c>
      <c r="L182" s="43"/>
      <c r="M182" s="217" t="s">
        <v>1</v>
      </c>
      <c r="N182" s="218" t="s">
        <v>40</v>
      </c>
      <c r="O182" s="90"/>
      <c r="P182" s="219">
        <f>O182*H182</f>
        <v>0</v>
      </c>
      <c r="Q182" s="219">
        <v>0.00012</v>
      </c>
      <c r="R182" s="219">
        <f>Q182*H182</f>
        <v>0.0012780000000000001</v>
      </c>
      <c r="S182" s="219">
        <v>0</v>
      </c>
      <c r="T182" s="22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1" t="s">
        <v>194</v>
      </c>
      <c r="AT182" s="221" t="s">
        <v>117</v>
      </c>
      <c r="AU182" s="221" t="s">
        <v>82</v>
      </c>
      <c r="AY182" s="16" t="s">
        <v>115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6" t="s">
        <v>80</v>
      </c>
      <c r="BK182" s="222">
        <f>ROUND(I182*H182,2)</f>
        <v>0</v>
      </c>
      <c r="BL182" s="16" t="s">
        <v>194</v>
      </c>
      <c r="BM182" s="221" t="s">
        <v>273</v>
      </c>
    </row>
    <row r="183" s="2" customFormat="1" ht="24.15" customHeight="1">
      <c r="A183" s="37"/>
      <c r="B183" s="38"/>
      <c r="C183" s="210" t="s">
        <v>274</v>
      </c>
      <c r="D183" s="210" t="s">
        <v>117</v>
      </c>
      <c r="E183" s="211" t="s">
        <v>275</v>
      </c>
      <c r="F183" s="212" t="s">
        <v>276</v>
      </c>
      <c r="G183" s="213" t="s">
        <v>151</v>
      </c>
      <c r="H183" s="214">
        <v>111.95</v>
      </c>
      <c r="I183" s="215"/>
      <c r="J183" s="216">
        <f>ROUND(I183*H183,2)</f>
        <v>0</v>
      </c>
      <c r="K183" s="212" t="s">
        <v>121</v>
      </c>
      <c r="L183" s="43"/>
      <c r="M183" s="217" t="s">
        <v>1</v>
      </c>
      <c r="N183" s="218" t="s">
        <v>40</v>
      </c>
      <c r="O183" s="90"/>
      <c r="P183" s="219">
        <f>O183*H183</f>
        <v>0</v>
      </c>
      <c r="Q183" s="219">
        <v>6.0000000000000002E-05</v>
      </c>
      <c r="R183" s="219">
        <f>Q183*H183</f>
        <v>0.0067170000000000007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194</v>
      </c>
      <c r="AT183" s="221" t="s">
        <v>117</v>
      </c>
      <c r="AU183" s="221" t="s">
        <v>82</v>
      </c>
      <c r="AY183" s="16" t="s">
        <v>115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80</v>
      </c>
      <c r="BK183" s="222">
        <f>ROUND(I183*H183,2)</f>
        <v>0</v>
      </c>
      <c r="BL183" s="16" t="s">
        <v>194</v>
      </c>
      <c r="BM183" s="221" t="s">
        <v>277</v>
      </c>
    </row>
    <row r="184" s="13" customFormat="1">
      <c r="A184" s="13"/>
      <c r="B184" s="223"/>
      <c r="C184" s="224"/>
      <c r="D184" s="225" t="s">
        <v>124</v>
      </c>
      <c r="E184" s="226" t="s">
        <v>1</v>
      </c>
      <c r="F184" s="227" t="s">
        <v>278</v>
      </c>
      <c r="G184" s="224"/>
      <c r="H184" s="228">
        <v>81.510000000000005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124</v>
      </c>
      <c r="AU184" s="234" t="s">
        <v>82</v>
      </c>
      <c r="AV184" s="13" t="s">
        <v>82</v>
      </c>
      <c r="AW184" s="13" t="s">
        <v>32</v>
      </c>
      <c r="AX184" s="13" t="s">
        <v>75</v>
      </c>
      <c r="AY184" s="234" t="s">
        <v>115</v>
      </c>
    </row>
    <row r="185" s="13" customFormat="1">
      <c r="A185" s="13"/>
      <c r="B185" s="223"/>
      <c r="C185" s="224"/>
      <c r="D185" s="225" t="s">
        <v>124</v>
      </c>
      <c r="E185" s="226" t="s">
        <v>1</v>
      </c>
      <c r="F185" s="227" t="s">
        <v>279</v>
      </c>
      <c r="G185" s="224"/>
      <c r="H185" s="228">
        <v>21.23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124</v>
      </c>
      <c r="AU185" s="234" t="s">
        <v>82</v>
      </c>
      <c r="AV185" s="13" t="s">
        <v>82</v>
      </c>
      <c r="AW185" s="13" t="s">
        <v>32</v>
      </c>
      <c r="AX185" s="13" t="s">
        <v>75</v>
      </c>
      <c r="AY185" s="234" t="s">
        <v>115</v>
      </c>
    </row>
    <row r="186" s="13" customFormat="1">
      <c r="A186" s="13"/>
      <c r="B186" s="223"/>
      <c r="C186" s="224"/>
      <c r="D186" s="225" t="s">
        <v>124</v>
      </c>
      <c r="E186" s="226" t="s">
        <v>1</v>
      </c>
      <c r="F186" s="227" t="s">
        <v>280</v>
      </c>
      <c r="G186" s="224"/>
      <c r="H186" s="228">
        <v>9.2100000000000009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124</v>
      </c>
      <c r="AU186" s="234" t="s">
        <v>82</v>
      </c>
      <c r="AV186" s="13" t="s">
        <v>82</v>
      </c>
      <c r="AW186" s="13" t="s">
        <v>32</v>
      </c>
      <c r="AX186" s="13" t="s">
        <v>75</v>
      </c>
      <c r="AY186" s="234" t="s">
        <v>115</v>
      </c>
    </row>
    <row r="187" s="14" customFormat="1">
      <c r="A187" s="14"/>
      <c r="B187" s="236"/>
      <c r="C187" s="237"/>
      <c r="D187" s="225" t="s">
        <v>124</v>
      </c>
      <c r="E187" s="238" t="s">
        <v>1</v>
      </c>
      <c r="F187" s="239" t="s">
        <v>257</v>
      </c>
      <c r="G187" s="237"/>
      <c r="H187" s="240">
        <v>111.95000000000002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124</v>
      </c>
      <c r="AU187" s="246" t="s">
        <v>82</v>
      </c>
      <c r="AV187" s="14" t="s">
        <v>122</v>
      </c>
      <c r="AW187" s="14" t="s">
        <v>32</v>
      </c>
      <c r="AX187" s="14" t="s">
        <v>80</v>
      </c>
      <c r="AY187" s="246" t="s">
        <v>115</v>
      </c>
    </row>
    <row r="188" s="2" customFormat="1" ht="24.15" customHeight="1">
      <c r="A188" s="37"/>
      <c r="B188" s="38"/>
      <c r="C188" s="210" t="s">
        <v>281</v>
      </c>
      <c r="D188" s="210" t="s">
        <v>117</v>
      </c>
      <c r="E188" s="211" t="s">
        <v>282</v>
      </c>
      <c r="F188" s="212" t="s">
        <v>283</v>
      </c>
      <c r="G188" s="213" t="s">
        <v>151</v>
      </c>
      <c r="H188" s="214">
        <v>111.95</v>
      </c>
      <c r="I188" s="215"/>
      <c r="J188" s="216">
        <f>ROUND(I188*H188,2)</f>
        <v>0</v>
      </c>
      <c r="K188" s="212" t="s">
        <v>121</v>
      </c>
      <c r="L188" s="43"/>
      <c r="M188" s="217" t="s">
        <v>1</v>
      </c>
      <c r="N188" s="218" t="s">
        <v>40</v>
      </c>
      <c r="O188" s="90"/>
      <c r="P188" s="219">
        <f>O188*H188</f>
        <v>0</v>
      </c>
      <c r="Q188" s="219">
        <v>0.00017000000000000001</v>
      </c>
      <c r="R188" s="219">
        <f>Q188*H188</f>
        <v>0.019031500000000003</v>
      </c>
      <c r="S188" s="219">
        <v>0</v>
      </c>
      <c r="T188" s="22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1" t="s">
        <v>194</v>
      </c>
      <c r="AT188" s="221" t="s">
        <v>117</v>
      </c>
      <c r="AU188" s="221" t="s">
        <v>82</v>
      </c>
      <c r="AY188" s="16" t="s">
        <v>115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80</v>
      </c>
      <c r="BK188" s="222">
        <f>ROUND(I188*H188,2)</f>
        <v>0</v>
      </c>
      <c r="BL188" s="16" t="s">
        <v>194</v>
      </c>
      <c r="BM188" s="221" t="s">
        <v>284</v>
      </c>
    </row>
    <row r="189" s="2" customFormat="1" ht="24.15" customHeight="1">
      <c r="A189" s="37"/>
      <c r="B189" s="38"/>
      <c r="C189" s="210" t="s">
        <v>285</v>
      </c>
      <c r="D189" s="210" t="s">
        <v>117</v>
      </c>
      <c r="E189" s="211" t="s">
        <v>286</v>
      </c>
      <c r="F189" s="212" t="s">
        <v>287</v>
      </c>
      <c r="G189" s="213" t="s">
        <v>151</v>
      </c>
      <c r="H189" s="214">
        <v>111.95</v>
      </c>
      <c r="I189" s="215"/>
      <c r="J189" s="216">
        <f>ROUND(I189*H189,2)</f>
        <v>0</v>
      </c>
      <c r="K189" s="212" t="s">
        <v>121</v>
      </c>
      <c r="L189" s="43"/>
      <c r="M189" s="217" t="s">
        <v>1</v>
      </c>
      <c r="N189" s="218" t="s">
        <v>40</v>
      </c>
      <c r="O189" s="90"/>
      <c r="P189" s="219">
        <f>O189*H189</f>
        <v>0</v>
      </c>
      <c r="Q189" s="219">
        <v>0.00012999999999999999</v>
      </c>
      <c r="R189" s="219">
        <f>Q189*H189</f>
        <v>0.014553499999999999</v>
      </c>
      <c r="S189" s="219">
        <v>0</v>
      </c>
      <c r="T189" s="22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1" t="s">
        <v>194</v>
      </c>
      <c r="AT189" s="221" t="s">
        <v>117</v>
      </c>
      <c r="AU189" s="221" t="s">
        <v>82</v>
      </c>
      <c r="AY189" s="16" t="s">
        <v>115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6" t="s">
        <v>80</v>
      </c>
      <c r="BK189" s="222">
        <f>ROUND(I189*H189,2)</f>
        <v>0</v>
      </c>
      <c r="BL189" s="16" t="s">
        <v>194</v>
      </c>
      <c r="BM189" s="221" t="s">
        <v>288</v>
      </c>
    </row>
    <row r="190" s="2" customFormat="1" ht="24.15" customHeight="1">
      <c r="A190" s="37"/>
      <c r="B190" s="38"/>
      <c r="C190" s="210" t="s">
        <v>289</v>
      </c>
      <c r="D190" s="210" t="s">
        <v>117</v>
      </c>
      <c r="E190" s="211" t="s">
        <v>290</v>
      </c>
      <c r="F190" s="212" t="s">
        <v>291</v>
      </c>
      <c r="G190" s="213" t="s">
        <v>151</v>
      </c>
      <c r="H190" s="214">
        <v>111.95</v>
      </c>
      <c r="I190" s="215"/>
      <c r="J190" s="216">
        <f>ROUND(I190*H190,2)</f>
        <v>0</v>
      </c>
      <c r="K190" s="212" t="s">
        <v>121</v>
      </c>
      <c r="L190" s="43"/>
      <c r="M190" s="217" t="s">
        <v>1</v>
      </c>
      <c r="N190" s="218" t="s">
        <v>40</v>
      </c>
      <c r="O190" s="90"/>
      <c r="P190" s="219">
        <f>O190*H190</f>
        <v>0</v>
      </c>
      <c r="Q190" s="219">
        <v>0.00012999999999999999</v>
      </c>
      <c r="R190" s="219">
        <f>Q190*H190</f>
        <v>0.014553499999999999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194</v>
      </c>
      <c r="AT190" s="221" t="s">
        <v>117</v>
      </c>
      <c r="AU190" s="221" t="s">
        <v>82</v>
      </c>
      <c r="AY190" s="16" t="s">
        <v>115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80</v>
      </c>
      <c r="BK190" s="222">
        <f>ROUND(I190*H190,2)</f>
        <v>0</v>
      </c>
      <c r="BL190" s="16" t="s">
        <v>194</v>
      </c>
      <c r="BM190" s="221" t="s">
        <v>292</v>
      </c>
    </row>
    <row r="191" s="2" customFormat="1" ht="33" customHeight="1">
      <c r="A191" s="37"/>
      <c r="B191" s="38"/>
      <c r="C191" s="210" t="s">
        <v>293</v>
      </c>
      <c r="D191" s="210" t="s">
        <v>117</v>
      </c>
      <c r="E191" s="211" t="s">
        <v>294</v>
      </c>
      <c r="F191" s="212" t="s">
        <v>295</v>
      </c>
      <c r="G191" s="213" t="s">
        <v>151</v>
      </c>
      <c r="H191" s="214">
        <v>31.98</v>
      </c>
      <c r="I191" s="215"/>
      <c r="J191" s="216">
        <f>ROUND(I191*H191,2)</f>
        <v>0</v>
      </c>
      <c r="K191" s="212" t="s">
        <v>121</v>
      </c>
      <c r="L191" s="43"/>
      <c r="M191" s="217" t="s">
        <v>1</v>
      </c>
      <c r="N191" s="218" t="s">
        <v>40</v>
      </c>
      <c r="O191" s="90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1" t="s">
        <v>194</v>
      </c>
      <c r="AT191" s="221" t="s">
        <v>117</v>
      </c>
      <c r="AU191" s="221" t="s">
        <v>82</v>
      </c>
      <c r="AY191" s="16" t="s">
        <v>115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6" t="s">
        <v>80</v>
      </c>
      <c r="BK191" s="222">
        <f>ROUND(I191*H191,2)</f>
        <v>0</v>
      </c>
      <c r="BL191" s="16" t="s">
        <v>194</v>
      </c>
      <c r="BM191" s="221" t="s">
        <v>296</v>
      </c>
    </row>
    <row r="192" s="13" customFormat="1">
      <c r="A192" s="13"/>
      <c r="B192" s="223"/>
      <c r="C192" s="224"/>
      <c r="D192" s="225" t="s">
        <v>124</v>
      </c>
      <c r="E192" s="226" t="s">
        <v>1</v>
      </c>
      <c r="F192" s="227" t="s">
        <v>297</v>
      </c>
      <c r="G192" s="224"/>
      <c r="H192" s="228">
        <v>31.98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124</v>
      </c>
      <c r="AU192" s="234" t="s">
        <v>82</v>
      </c>
      <c r="AV192" s="13" t="s">
        <v>82</v>
      </c>
      <c r="AW192" s="13" t="s">
        <v>32</v>
      </c>
      <c r="AX192" s="13" t="s">
        <v>80</v>
      </c>
      <c r="AY192" s="234" t="s">
        <v>115</v>
      </c>
    </row>
    <row r="193" s="2" customFormat="1" ht="33" customHeight="1">
      <c r="A193" s="37"/>
      <c r="B193" s="38"/>
      <c r="C193" s="210" t="s">
        <v>298</v>
      </c>
      <c r="D193" s="210" t="s">
        <v>117</v>
      </c>
      <c r="E193" s="211" t="s">
        <v>299</v>
      </c>
      <c r="F193" s="212" t="s">
        <v>300</v>
      </c>
      <c r="G193" s="213" t="s">
        <v>151</v>
      </c>
      <c r="H193" s="214">
        <v>49.530000000000001</v>
      </c>
      <c r="I193" s="215"/>
      <c r="J193" s="216">
        <f>ROUND(I193*H193,2)</f>
        <v>0</v>
      </c>
      <c r="K193" s="212" t="s">
        <v>121</v>
      </c>
      <c r="L193" s="43"/>
      <c r="M193" s="217" t="s">
        <v>1</v>
      </c>
      <c r="N193" s="218" t="s">
        <v>40</v>
      </c>
      <c r="O193" s="90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1" t="s">
        <v>194</v>
      </c>
      <c r="AT193" s="221" t="s">
        <v>117</v>
      </c>
      <c r="AU193" s="221" t="s">
        <v>82</v>
      </c>
      <c r="AY193" s="16" t="s">
        <v>115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6" t="s">
        <v>80</v>
      </c>
      <c r="BK193" s="222">
        <f>ROUND(I193*H193,2)</f>
        <v>0</v>
      </c>
      <c r="BL193" s="16" t="s">
        <v>194</v>
      </c>
      <c r="BM193" s="221" t="s">
        <v>301</v>
      </c>
    </row>
    <row r="194" s="13" customFormat="1">
      <c r="A194" s="13"/>
      <c r="B194" s="223"/>
      <c r="C194" s="224"/>
      <c r="D194" s="225" t="s">
        <v>124</v>
      </c>
      <c r="E194" s="226" t="s">
        <v>1</v>
      </c>
      <c r="F194" s="227" t="s">
        <v>302</v>
      </c>
      <c r="G194" s="224"/>
      <c r="H194" s="228">
        <v>49.530000000000001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124</v>
      </c>
      <c r="AU194" s="234" t="s">
        <v>82</v>
      </c>
      <c r="AV194" s="13" t="s">
        <v>82</v>
      </c>
      <c r="AW194" s="13" t="s">
        <v>32</v>
      </c>
      <c r="AX194" s="13" t="s">
        <v>80</v>
      </c>
      <c r="AY194" s="234" t="s">
        <v>115</v>
      </c>
    </row>
    <row r="195" s="2" customFormat="1" ht="21.75" customHeight="1">
      <c r="A195" s="37"/>
      <c r="B195" s="38"/>
      <c r="C195" s="210" t="s">
        <v>303</v>
      </c>
      <c r="D195" s="210" t="s">
        <v>117</v>
      </c>
      <c r="E195" s="211" t="s">
        <v>304</v>
      </c>
      <c r="F195" s="212" t="s">
        <v>305</v>
      </c>
      <c r="G195" s="213" t="s">
        <v>151</v>
      </c>
      <c r="H195" s="214">
        <v>216.828</v>
      </c>
      <c r="I195" s="215"/>
      <c r="J195" s="216">
        <f>ROUND(I195*H195,2)</f>
        <v>0</v>
      </c>
      <c r="K195" s="212" t="s">
        <v>121</v>
      </c>
      <c r="L195" s="43"/>
      <c r="M195" s="217" t="s">
        <v>1</v>
      </c>
      <c r="N195" s="218" t="s">
        <v>40</v>
      </c>
      <c r="O195" s="90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1" t="s">
        <v>194</v>
      </c>
      <c r="AT195" s="221" t="s">
        <v>117</v>
      </c>
      <c r="AU195" s="221" t="s">
        <v>82</v>
      </c>
      <c r="AY195" s="16" t="s">
        <v>115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80</v>
      </c>
      <c r="BK195" s="222">
        <f>ROUND(I195*H195,2)</f>
        <v>0</v>
      </c>
      <c r="BL195" s="16" t="s">
        <v>194</v>
      </c>
      <c r="BM195" s="221" t="s">
        <v>306</v>
      </c>
    </row>
    <row r="196" s="13" customFormat="1">
      <c r="A196" s="13"/>
      <c r="B196" s="223"/>
      <c r="C196" s="224"/>
      <c r="D196" s="225" t="s">
        <v>124</v>
      </c>
      <c r="E196" s="226" t="s">
        <v>1</v>
      </c>
      <c r="F196" s="227" t="s">
        <v>307</v>
      </c>
      <c r="G196" s="224"/>
      <c r="H196" s="228">
        <v>38.426000000000002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124</v>
      </c>
      <c r="AU196" s="234" t="s">
        <v>82</v>
      </c>
      <c r="AV196" s="13" t="s">
        <v>82</v>
      </c>
      <c r="AW196" s="13" t="s">
        <v>32</v>
      </c>
      <c r="AX196" s="13" t="s">
        <v>75</v>
      </c>
      <c r="AY196" s="234" t="s">
        <v>115</v>
      </c>
    </row>
    <row r="197" s="13" customFormat="1">
      <c r="A197" s="13"/>
      <c r="B197" s="223"/>
      <c r="C197" s="224"/>
      <c r="D197" s="225" t="s">
        <v>124</v>
      </c>
      <c r="E197" s="226" t="s">
        <v>1</v>
      </c>
      <c r="F197" s="227" t="s">
        <v>308</v>
      </c>
      <c r="G197" s="224"/>
      <c r="H197" s="228">
        <v>43.037999999999997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124</v>
      </c>
      <c r="AU197" s="234" t="s">
        <v>82</v>
      </c>
      <c r="AV197" s="13" t="s">
        <v>82</v>
      </c>
      <c r="AW197" s="13" t="s">
        <v>32</v>
      </c>
      <c r="AX197" s="13" t="s">
        <v>75</v>
      </c>
      <c r="AY197" s="234" t="s">
        <v>115</v>
      </c>
    </row>
    <row r="198" s="13" customFormat="1">
      <c r="A198" s="13"/>
      <c r="B198" s="223"/>
      <c r="C198" s="224"/>
      <c r="D198" s="225" t="s">
        <v>124</v>
      </c>
      <c r="E198" s="226" t="s">
        <v>1</v>
      </c>
      <c r="F198" s="227" t="s">
        <v>309</v>
      </c>
      <c r="G198" s="224"/>
      <c r="H198" s="228">
        <v>64.304000000000002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124</v>
      </c>
      <c r="AU198" s="234" t="s">
        <v>82</v>
      </c>
      <c r="AV198" s="13" t="s">
        <v>82</v>
      </c>
      <c r="AW198" s="13" t="s">
        <v>32</v>
      </c>
      <c r="AX198" s="13" t="s">
        <v>75</v>
      </c>
      <c r="AY198" s="234" t="s">
        <v>115</v>
      </c>
    </row>
    <row r="199" s="13" customFormat="1">
      <c r="A199" s="13"/>
      <c r="B199" s="223"/>
      <c r="C199" s="224"/>
      <c r="D199" s="225" t="s">
        <v>124</v>
      </c>
      <c r="E199" s="226" t="s">
        <v>1</v>
      </c>
      <c r="F199" s="227" t="s">
        <v>310</v>
      </c>
      <c r="G199" s="224"/>
      <c r="H199" s="228">
        <v>71.060000000000002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124</v>
      </c>
      <c r="AU199" s="234" t="s">
        <v>82</v>
      </c>
      <c r="AV199" s="13" t="s">
        <v>82</v>
      </c>
      <c r="AW199" s="13" t="s">
        <v>32</v>
      </c>
      <c r="AX199" s="13" t="s">
        <v>75</v>
      </c>
      <c r="AY199" s="234" t="s">
        <v>115</v>
      </c>
    </row>
    <row r="200" s="14" customFormat="1">
      <c r="A200" s="14"/>
      <c r="B200" s="236"/>
      <c r="C200" s="237"/>
      <c r="D200" s="225" t="s">
        <v>124</v>
      </c>
      <c r="E200" s="238" t="s">
        <v>1</v>
      </c>
      <c r="F200" s="239" t="s">
        <v>257</v>
      </c>
      <c r="G200" s="237"/>
      <c r="H200" s="240">
        <v>216.828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124</v>
      </c>
      <c r="AU200" s="246" t="s">
        <v>82</v>
      </c>
      <c r="AV200" s="14" t="s">
        <v>122</v>
      </c>
      <c r="AW200" s="14" t="s">
        <v>32</v>
      </c>
      <c r="AX200" s="14" t="s">
        <v>80</v>
      </c>
      <c r="AY200" s="246" t="s">
        <v>115</v>
      </c>
    </row>
    <row r="201" s="2" customFormat="1" ht="24.15" customHeight="1">
      <c r="A201" s="37"/>
      <c r="B201" s="38"/>
      <c r="C201" s="210" t="s">
        <v>311</v>
      </c>
      <c r="D201" s="210" t="s">
        <v>117</v>
      </c>
      <c r="E201" s="211" t="s">
        <v>312</v>
      </c>
      <c r="F201" s="212" t="s">
        <v>313</v>
      </c>
      <c r="G201" s="213" t="s">
        <v>151</v>
      </c>
      <c r="H201" s="214">
        <v>133.904</v>
      </c>
      <c r="I201" s="215"/>
      <c r="J201" s="216">
        <f>ROUND(I201*H201,2)</f>
        <v>0</v>
      </c>
      <c r="K201" s="212" t="s">
        <v>121</v>
      </c>
      <c r="L201" s="43"/>
      <c r="M201" s="217" t="s">
        <v>1</v>
      </c>
      <c r="N201" s="218" t="s">
        <v>40</v>
      </c>
      <c r="O201" s="90"/>
      <c r="P201" s="219">
        <f>O201*H201</f>
        <v>0</v>
      </c>
      <c r="Q201" s="219">
        <v>2.0000000000000002E-05</v>
      </c>
      <c r="R201" s="219">
        <f>Q201*H201</f>
        <v>0.0026780800000000002</v>
      </c>
      <c r="S201" s="219">
        <v>0</v>
      </c>
      <c r="T201" s="22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1" t="s">
        <v>194</v>
      </c>
      <c r="AT201" s="221" t="s">
        <v>117</v>
      </c>
      <c r="AU201" s="221" t="s">
        <v>82</v>
      </c>
      <c r="AY201" s="16" t="s">
        <v>115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80</v>
      </c>
      <c r="BK201" s="222">
        <f>ROUND(I201*H201,2)</f>
        <v>0</v>
      </c>
      <c r="BL201" s="16" t="s">
        <v>194</v>
      </c>
      <c r="BM201" s="221" t="s">
        <v>314</v>
      </c>
    </row>
    <row r="202" s="13" customFormat="1">
      <c r="A202" s="13"/>
      <c r="B202" s="223"/>
      <c r="C202" s="224"/>
      <c r="D202" s="225" t="s">
        <v>124</v>
      </c>
      <c r="E202" s="226" t="s">
        <v>1</v>
      </c>
      <c r="F202" s="227" t="s">
        <v>315</v>
      </c>
      <c r="G202" s="224"/>
      <c r="H202" s="228">
        <v>28.800000000000001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124</v>
      </c>
      <c r="AU202" s="234" t="s">
        <v>82</v>
      </c>
      <c r="AV202" s="13" t="s">
        <v>82</v>
      </c>
      <c r="AW202" s="13" t="s">
        <v>32</v>
      </c>
      <c r="AX202" s="13" t="s">
        <v>75</v>
      </c>
      <c r="AY202" s="234" t="s">
        <v>115</v>
      </c>
    </row>
    <row r="203" s="13" customFormat="1">
      <c r="A203" s="13"/>
      <c r="B203" s="223"/>
      <c r="C203" s="224"/>
      <c r="D203" s="225" t="s">
        <v>124</v>
      </c>
      <c r="E203" s="226" t="s">
        <v>1</v>
      </c>
      <c r="F203" s="227" t="s">
        <v>316</v>
      </c>
      <c r="G203" s="224"/>
      <c r="H203" s="228">
        <v>22.460000000000001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124</v>
      </c>
      <c r="AU203" s="234" t="s">
        <v>82</v>
      </c>
      <c r="AV203" s="13" t="s">
        <v>82</v>
      </c>
      <c r="AW203" s="13" t="s">
        <v>32</v>
      </c>
      <c r="AX203" s="13" t="s">
        <v>75</v>
      </c>
      <c r="AY203" s="234" t="s">
        <v>115</v>
      </c>
    </row>
    <row r="204" s="13" customFormat="1">
      <c r="A204" s="13"/>
      <c r="B204" s="223"/>
      <c r="C204" s="224"/>
      <c r="D204" s="225" t="s">
        <v>124</v>
      </c>
      <c r="E204" s="226" t="s">
        <v>1</v>
      </c>
      <c r="F204" s="227" t="s">
        <v>317</v>
      </c>
      <c r="G204" s="224"/>
      <c r="H204" s="228">
        <v>32.060000000000002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124</v>
      </c>
      <c r="AU204" s="234" t="s">
        <v>82</v>
      </c>
      <c r="AV204" s="13" t="s">
        <v>82</v>
      </c>
      <c r="AW204" s="13" t="s">
        <v>32</v>
      </c>
      <c r="AX204" s="13" t="s">
        <v>75</v>
      </c>
      <c r="AY204" s="234" t="s">
        <v>115</v>
      </c>
    </row>
    <row r="205" s="13" customFormat="1">
      <c r="A205" s="13"/>
      <c r="B205" s="223"/>
      <c r="C205" s="224"/>
      <c r="D205" s="225" t="s">
        <v>124</v>
      </c>
      <c r="E205" s="226" t="s">
        <v>1</v>
      </c>
      <c r="F205" s="227" t="s">
        <v>318</v>
      </c>
      <c r="G205" s="224"/>
      <c r="H205" s="228">
        <v>20.664000000000001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124</v>
      </c>
      <c r="AU205" s="234" t="s">
        <v>82</v>
      </c>
      <c r="AV205" s="13" t="s">
        <v>82</v>
      </c>
      <c r="AW205" s="13" t="s">
        <v>32</v>
      </c>
      <c r="AX205" s="13" t="s">
        <v>75</v>
      </c>
      <c r="AY205" s="234" t="s">
        <v>115</v>
      </c>
    </row>
    <row r="206" s="13" customFormat="1">
      <c r="A206" s="13"/>
      <c r="B206" s="223"/>
      <c r="C206" s="224"/>
      <c r="D206" s="225" t="s">
        <v>124</v>
      </c>
      <c r="E206" s="226" t="s">
        <v>1</v>
      </c>
      <c r="F206" s="227" t="s">
        <v>319</v>
      </c>
      <c r="G206" s="224"/>
      <c r="H206" s="228">
        <v>29.920000000000002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124</v>
      </c>
      <c r="AU206" s="234" t="s">
        <v>82</v>
      </c>
      <c r="AV206" s="13" t="s">
        <v>82</v>
      </c>
      <c r="AW206" s="13" t="s">
        <v>32</v>
      </c>
      <c r="AX206" s="13" t="s">
        <v>75</v>
      </c>
      <c r="AY206" s="234" t="s">
        <v>115</v>
      </c>
    </row>
    <row r="207" s="14" customFormat="1">
      <c r="A207" s="14"/>
      <c r="B207" s="236"/>
      <c r="C207" s="237"/>
      <c r="D207" s="225" t="s">
        <v>124</v>
      </c>
      <c r="E207" s="238" t="s">
        <v>1</v>
      </c>
      <c r="F207" s="239" t="s">
        <v>257</v>
      </c>
      <c r="G207" s="237"/>
      <c r="H207" s="240">
        <v>133.904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124</v>
      </c>
      <c r="AU207" s="246" t="s">
        <v>82</v>
      </c>
      <c r="AV207" s="14" t="s">
        <v>122</v>
      </c>
      <c r="AW207" s="14" t="s">
        <v>32</v>
      </c>
      <c r="AX207" s="14" t="s">
        <v>80</v>
      </c>
      <c r="AY207" s="246" t="s">
        <v>115</v>
      </c>
    </row>
    <row r="208" s="2" customFormat="1" ht="24.15" customHeight="1">
      <c r="A208" s="37"/>
      <c r="B208" s="38"/>
      <c r="C208" s="210" t="s">
        <v>320</v>
      </c>
      <c r="D208" s="210" t="s">
        <v>117</v>
      </c>
      <c r="E208" s="211" t="s">
        <v>321</v>
      </c>
      <c r="F208" s="212" t="s">
        <v>322</v>
      </c>
      <c r="G208" s="213" t="s">
        <v>151</v>
      </c>
      <c r="H208" s="214">
        <v>133.904</v>
      </c>
      <c r="I208" s="215"/>
      <c r="J208" s="216">
        <f>ROUND(I208*H208,2)</f>
        <v>0</v>
      </c>
      <c r="K208" s="212" t="s">
        <v>121</v>
      </c>
      <c r="L208" s="43"/>
      <c r="M208" s="217" t="s">
        <v>1</v>
      </c>
      <c r="N208" s="218" t="s">
        <v>40</v>
      </c>
      <c r="O208" s="90"/>
      <c r="P208" s="219">
        <f>O208*H208</f>
        <v>0</v>
      </c>
      <c r="Q208" s="219">
        <v>0.00013999999999999999</v>
      </c>
      <c r="R208" s="219">
        <f>Q208*H208</f>
        <v>0.018746559999999999</v>
      </c>
      <c r="S208" s="219">
        <v>0</v>
      </c>
      <c r="T208" s="22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1" t="s">
        <v>194</v>
      </c>
      <c r="AT208" s="221" t="s">
        <v>117</v>
      </c>
      <c r="AU208" s="221" t="s">
        <v>82</v>
      </c>
      <c r="AY208" s="16" t="s">
        <v>115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6" t="s">
        <v>80</v>
      </c>
      <c r="BK208" s="222">
        <f>ROUND(I208*H208,2)</f>
        <v>0</v>
      </c>
      <c r="BL208" s="16" t="s">
        <v>194</v>
      </c>
      <c r="BM208" s="221" t="s">
        <v>323</v>
      </c>
    </row>
    <row r="209" s="2" customFormat="1" ht="24.15" customHeight="1">
      <c r="A209" s="37"/>
      <c r="B209" s="38"/>
      <c r="C209" s="210" t="s">
        <v>324</v>
      </c>
      <c r="D209" s="210" t="s">
        <v>117</v>
      </c>
      <c r="E209" s="211" t="s">
        <v>325</v>
      </c>
      <c r="F209" s="212" t="s">
        <v>326</v>
      </c>
      <c r="G209" s="213" t="s">
        <v>151</v>
      </c>
      <c r="H209" s="214">
        <v>133.904</v>
      </c>
      <c r="I209" s="215"/>
      <c r="J209" s="216">
        <f>ROUND(I209*H209,2)</f>
        <v>0</v>
      </c>
      <c r="K209" s="212" t="s">
        <v>121</v>
      </c>
      <c r="L209" s="43"/>
      <c r="M209" s="217" t="s">
        <v>1</v>
      </c>
      <c r="N209" s="218" t="s">
        <v>40</v>
      </c>
      <c r="O209" s="90"/>
      <c r="P209" s="219">
        <f>O209*H209</f>
        <v>0</v>
      </c>
      <c r="Q209" s="219">
        <v>0.00025000000000000001</v>
      </c>
      <c r="R209" s="219">
        <f>Q209*H209</f>
        <v>0.033475999999999999</v>
      </c>
      <c r="S209" s="219">
        <v>0</v>
      </c>
      <c r="T209" s="22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1" t="s">
        <v>194</v>
      </c>
      <c r="AT209" s="221" t="s">
        <v>117</v>
      </c>
      <c r="AU209" s="221" t="s">
        <v>82</v>
      </c>
      <c r="AY209" s="16" t="s">
        <v>115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6" t="s">
        <v>80</v>
      </c>
      <c r="BK209" s="222">
        <f>ROUND(I209*H209,2)</f>
        <v>0</v>
      </c>
      <c r="BL209" s="16" t="s">
        <v>194</v>
      </c>
      <c r="BM209" s="221" t="s">
        <v>327</v>
      </c>
    </row>
    <row r="210" s="2" customFormat="1" ht="24.15" customHeight="1">
      <c r="A210" s="37"/>
      <c r="B210" s="38"/>
      <c r="C210" s="210" t="s">
        <v>328</v>
      </c>
      <c r="D210" s="210" t="s">
        <v>117</v>
      </c>
      <c r="E210" s="211" t="s">
        <v>329</v>
      </c>
      <c r="F210" s="212" t="s">
        <v>330</v>
      </c>
      <c r="G210" s="213" t="s">
        <v>151</v>
      </c>
      <c r="H210" s="214">
        <v>76.125</v>
      </c>
      <c r="I210" s="215"/>
      <c r="J210" s="216">
        <f>ROUND(I210*H210,2)</f>
        <v>0</v>
      </c>
      <c r="K210" s="212" t="s">
        <v>121</v>
      </c>
      <c r="L210" s="43"/>
      <c r="M210" s="217" t="s">
        <v>1</v>
      </c>
      <c r="N210" s="218" t="s">
        <v>40</v>
      </c>
      <c r="O210" s="90"/>
      <c r="P210" s="219">
        <f>O210*H210</f>
        <v>0</v>
      </c>
      <c r="Q210" s="219">
        <v>0.00025000000000000001</v>
      </c>
      <c r="R210" s="219">
        <f>Q210*H210</f>
        <v>0.01903125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194</v>
      </c>
      <c r="AT210" s="221" t="s">
        <v>117</v>
      </c>
      <c r="AU210" s="221" t="s">
        <v>82</v>
      </c>
      <c r="AY210" s="16" t="s">
        <v>115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80</v>
      </c>
      <c r="BK210" s="222">
        <f>ROUND(I210*H210,2)</f>
        <v>0</v>
      </c>
      <c r="BL210" s="16" t="s">
        <v>194</v>
      </c>
      <c r="BM210" s="221" t="s">
        <v>331</v>
      </c>
    </row>
    <row r="211" s="13" customFormat="1">
      <c r="A211" s="13"/>
      <c r="B211" s="223"/>
      <c r="C211" s="224"/>
      <c r="D211" s="225" t="s">
        <v>124</v>
      </c>
      <c r="E211" s="226" t="s">
        <v>1</v>
      </c>
      <c r="F211" s="227" t="s">
        <v>332</v>
      </c>
      <c r="G211" s="224"/>
      <c r="H211" s="228">
        <v>37.216000000000001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124</v>
      </c>
      <c r="AU211" s="234" t="s">
        <v>82</v>
      </c>
      <c r="AV211" s="13" t="s">
        <v>82</v>
      </c>
      <c r="AW211" s="13" t="s">
        <v>32</v>
      </c>
      <c r="AX211" s="13" t="s">
        <v>75</v>
      </c>
      <c r="AY211" s="234" t="s">
        <v>115</v>
      </c>
    </row>
    <row r="212" s="13" customFormat="1">
      <c r="A212" s="13"/>
      <c r="B212" s="223"/>
      <c r="C212" s="224"/>
      <c r="D212" s="225" t="s">
        <v>124</v>
      </c>
      <c r="E212" s="226" t="s">
        <v>1</v>
      </c>
      <c r="F212" s="227" t="s">
        <v>333</v>
      </c>
      <c r="G212" s="224"/>
      <c r="H212" s="228">
        <v>33.884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124</v>
      </c>
      <c r="AU212" s="234" t="s">
        <v>82</v>
      </c>
      <c r="AV212" s="13" t="s">
        <v>82</v>
      </c>
      <c r="AW212" s="13" t="s">
        <v>32</v>
      </c>
      <c r="AX212" s="13" t="s">
        <v>75</v>
      </c>
      <c r="AY212" s="234" t="s">
        <v>115</v>
      </c>
    </row>
    <row r="213" s="13" customFormat="1">
      <c r="A213" s="13"/>
      <c r="B213" s="223"/>
      <c r="C213" s="224"/>
      <c r="D213" s="225" t="s">
        <v>124</v>
      </c>
      <c r="E213" s="226" t="s">
        <v>1</v>
      </c>
      <c r="F213" s="227" t="s">
        <v>334</v>
      </c>
      <c r="G213" s="224"/>
      <c r="H213" s="228">
        <v>1.8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124</v>
      </c>
      <c r="AU213" s="234" t="s">
        <v>82</v>
      </c>
      <c r="AV213" s="13" t="s">
        <v>82</v>
      </c>
      <c r="AW213" s="13" t="s">
        <v>32</v>
      </c>
      <c r="AX213" s="13" t="s">
        <v>75</v>
      </c>
      <c r="AY213" s="234" t="s">
        <v>115</v>
      </c>
    </row>
    <row r="214" s="13" customFormat="1">
      <c r="A214" s="13"/>
      <c r="B214" s="223"/>
      <c r="C214" s="224"/>
      <c r="D214" s="225" t="s">
        <v>124</v>
      </c>
      <c r="E214" s="226" t="s">
        <v>1</v>
      </c>
      <c r="F214" s="227" t="s">
        <v>335</v>
      </c>
      <c r="G214" s="224"/>
      <c r="H214" s="228">
        <v>3.2250000000000001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124</v>
      </c>
      <c r="AU214" s="234" t="s">
        <v>82</v>
      </c>
      <c r="AV214" s="13" t="s">
        <v>82</v>
      </c>
      <c r="AW214" s="13" t="s">
        <v>32</v>
      </c>
      <c r="AX214" s="13" t="s">
        <v>75</v>
      </c>
      <c r="AY214" s="234" t="s">
        <v>115</v>
      </c>
    </row>
    <row r="215" s="14" customFormat="1">
      <c r="A215" s="14"/>
      <c r="B215" s="236"/>
      <c r="C215" s="237"/>
      <c r="D215" s="225" t="s">
        <v>124</v>
      </c>
      <c r="E215" s="238" t="s">
        <v>1</v>
      </c>
      <c r="F215" s="239" t="s">
        <v>257</v>
      </c>
      <c r="G215" s="237"/>
      <c r="H215" s="240">
        <v>76.124999999999986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124</v>
      </c>
      <c r="AU215" s="246" t="s">
        <v>82</v>
      </c>
      <c r="AV215" s="14" t="s">
        <v>122</v>
      </c>
      <c r="AW215" s="14" t="s">
        <v>32</v>
      </c>
      <c r="AX215" s="14" t="s">
        <v>80</v>
      </c>
      <c r="AY215" s="246" t="s">
        <v>115</v>
      </c>
    </row>
    <row r="216" s="2" customFormat="1" ht="16.5" customHeight="1">
      <c r="A216" s="37"/>
      <c r="B216" s="38"/>
      <c r="C216" s="210" t="s">
        <v>336</v>
      </c>
      <c r="D216" s="210" t="s">
        <v>117</v>
      </c>
      <c r="E216" s="211" t="s">
        <v>337</v>
      </c>
      <c r="F216" s="212" t="s">
        <v>338</v>
      </c>
      <c r="G216" s="213" t="s">
        <v>151</v>
      </c>
      <c r="H216" s="214">
        <v>76.125</v>
      </c>
      <c r="I216" s="215"/>
      <c r="J216" s="216">
        <f>ROUND(I216*H216,2)</f>
        <v>0</v>
      </c>
      <c r="K216" s="212" t="s">
        <v>121</v>
      </c>
      <c r="L216" s="43"/>
      <c r="M216" s="217" t="s">
        <v>1</v>
      </c>
      <c r="N216" s="218" t="s">
        <v>40</v>
      </c>
      <c r="O216" s="90"/>
      <c r="P216" s="219">
        <f>O216*H216</f>
        <v>0</v>
      </c>
      <c r="Q216" s="219">
        <v>0.00013999999999999999</v>
      </c>
      <c r="R216" s="219">
        <f>Q216*H216</f>
        <v>0.010657499999999999</v>
      </c>
      <c r="S216" s="219">
        <v>0</v>
      </c>
      <c r="T216" s="22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1" t="s">
        <v>194</v>
      </c>
      <c r="AT216" s="221" t="s">
        <v>117</v>
      </c>
      <c r="AU216" s="221" t="s">
        <v>82</v>
      </c>
      <c r="AY216" s="16" t="s">
        <v>115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6" t="s">
        <v>80</v>
      </c>
      <c r="BK216" s="222">
        <f>ROUND(I216*H216,2)</f>
        <v>0</v>
      </c>
      <c r="BL216" s="16" t="s">
        <v>194</v>
      </c>
      <c r="BM216" s="221" t="s">
        <v>339</v>
      </c>
    </row>
    <row r="217" s="2" customFormat="1" ht="24.15" customHeight="1">
      <c r="A217" s="37"/>
      <c r="B217" s="38"/>
      <c r="C217" s="210" t="s">
        <v>340</v>
      </c>
      <c r="D217" s="210" t="s">
        <v>117</v>
      </c>
      <c r="E217" s="211" t="s">
        <v>341</v>
      </c>
      <c r="F217" s="212" t="s">
        <v>342</v>
      </c>
      <c r="G217" s="213" t="s">
        <v>151</v>
      </c>
      <c r="H217" s="214">
        <v>76.125</v>
      </c>
      <c r="I217" s="215"/>
      <c r="J217" s="216">
        <f>ROUND(I217*H217,2)</f>
        <v>0</v>
      </c>
      <c r="K217" s="212" t="s">
        <v>121</v>
      </c>
      <c r="L217" s="43"/>
      <c r="M217" s="217" t="s">
        <v>1</v>
      </c>
      <c r="N217" s="218" t="s">
        <v>40</v>
      </c>
      <c r="O217" s="90"/>
      <c r="P217" s="219">
        <f>O217*H217</f>
        <v>0</v>
      </c>
      <c r="Q217" s="219">
        <v>0.00020000000000000001</v>
      </c>
      <c r="R217" s="219">
        <f>Q217*H217</f>
        <v>0.015225000000000001</v>
      </c>
      <c r="S217" s="219">
        <v>0</v>
      </c>
      <c r="T217" s="22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1" t="s">
        <v>194</v>
      </c>
      <c r="AT217" s="221" t="s">
        <v>117</v>
      </c>
      <c r="AU217" s="221" t="s">
        <v>82</v>
      </c>
      <c r="AY217" s="16" t="s">
        <v>115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6" t="s">
        <v>80</v>
      </c>
      <c r="BK217" s="222">
        <f>ROUND(I217*H217,2)</f>
        <v>0</v>
      </c>
      <c r="BL217" s="16" t="s">
        <v>194</v>
      </c>
      <c r="BM217" s="221" t="s">
        <v>343</v>
      </c>
    </row>
    <row r="218" s="2" customFormat="1" ht="24.15" customHeight="1">
      <c r="A218" s="37"/>
      <c r="B218" s="38"/>
      <c r="C218" s="210" t="s">
        <v>344</v>
      </c>
      <c r="D218" s="210" t="s">
        <v>117</v>
      </c>
      <c r="E218" s="211" t="s">
        <v>345</v>
      </c>
      <c r="F218" s="212" t="s">
        <v>346</v>
      </c>
      <c r="G218" s="213" t="s">
        <v>151</v>
      </c>
      <c r="H218" s="214">
        <v>76.125</v>
      </c>
      <c r="I218" s="215"/>
      <c r="J218" s="216">
        <f>ROUND(I218*H218,2)</f>
        <v>0</v>
      </c>
      <c r="K218" s="212" t="s">
        <v>121</v>
      </c>
      <c r="L218" s="43"/>
      <c r="M218" s="217" t="s">
        <v>1</v>
      </c>
      <c r="N218" s="218" t="s">
        <v>40</v>
      </c>
      <c r="O218" s="90"/>
      <c r="P218" s="219">
        <f>O218*H218</f>
        <v>0</v>
      </c>
      <c r="Q218" s="219">
        <v>0.00036000000000000002</v>
      </c>
      <c r="R218" s="219">
        <f>Q218*H218</f>
        <v>0.027405000000000002</v>
      </c>
      <c r="S218" s="219">
        <v>0</v>
      </c>
      <c r="T218" s="22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1" t="s">
        <v>194</v>
      </c>
      <c r="AT218" s="221" t="s">
        <v>117</v>
      </c>
      <c r="AU218" s="221" t="s">
        <v>82</v>
      </c>
      <c r="AY218" s="16" t="s">
        <v>115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6" t="s">
        <v>80</v>
      </c>
      <c r="BK218" s="222">
        <f>ROUND(I218*H218,2)</f>
        <v>0</v>
      </c>
      <c r="BL218" s="16" t="s">
        <v>194</v>
      </c>
      <c r="BM218" s="221" t="s">
        <v>347</v>
      </c>
    </row>
    <row r="219" s="2" customFormat="1" ht="24.15" customHeight="1">
      <c r="A219" s="37"/>
      <c r="B219" s="38"/>
      <c r="C219" s="210" t="s">
        <v>348</v>
      </c>
      <c r="D219" s="210" t="s">
        <v>117</v>
      </c>
      <c r="E219" s="211" t="s">
        <v>349</v>
      </c>
      <c r="F219" s="212" t="s">
        <v>350</v>
      </c>
      <c r="G219" s="213" t="s">
        <v>151</v>
      </c>
      <c r="H219" s="214">
        <v>21.094999999999999</v>
      </c>
      <c r="I219" s="215"/>
      <c r="J219" s="216">
        <f>ROUND(I219*H219,2)</f>
        <v>0</v>
      </c>
      <c r="K219" s="212" t="s">
        <v>121</v>
      </c>
      <c r="L219" s="43"/>
      <c r="M219" s="217" t="s">
        <v>1</v>
      </c>
      <c r="N219" s="218" t="s">
        <v>40</v>
      </c>
      <c r="O219" s="90"/>
      <c r="P219" s="219">
        <f>O219*H219</f>
        <v>0</v>
      </c>
      <c r="Q219" s="219">
        <v>0.00038000000000000002</v>
      </c>
      <c r="R219" s="219">
        <f>Q219*H219</f>
        <v>0.0080161</v>
      </c>
      <c r="S219" s="219">
        <v>0</v>
      </c>
      <c r="T219" s="22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1" t="s">
        <v>194</v>
      </c>
      <c r="AT219" s="221" t="s">
        <v>117</v>
      </c>
      <c r="AU219" s="221" t="s">
        <v>82</v>
      </c>
      <c r="AY219" s="16" t="s">
        <v>115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6" t="s">
        <v>80</v>
      </c>
      <c r="BK219" s="222">
        <f>ROUND(I219*H219,2)</f>
        <v>0</v>
      </c>
      <c r="BL219" s="16" t="s">
        <v>194</v>
      </c>
      <c r="BM219" s="221" t="s">
        <v>351</v>
      </c>
    </row>
    <row r="220" s="13" customFormat="1">
      <c r="A220" s="13"/>
      <c r="B220" s="223"/>
      <c r="C220" s="224"/>
      <c r="D220" s="225" t="s">
        <v>124</v>
      </c>
      <c r="E220" s="226" t="s">
        <v>1</v>
      </c>
      <c r="F220" s="227" t="s">
        <v>352</v>
      </c>
      <c r="G220" s="224"/>
      <c r="H220" s="228">
        <v>21.094999999999999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124</v>
      </c>
      <c r="AU220" s="234" t="s">
        <v>82</v>
      </c>
      <c r="AV220" s="13" t="s">
        <v>82</v>
      </c>
      <c r="AW220" s="13" t="s">
        <v>32</v>
      </c>
      <c r="AX220" s="13" t="s">
        <v>80</v>
      </c>
      <c r="AY220" s="234" t="s">
        <v>115</v>
      </c>
    </row>
    <row r="221" s="2" customFormat="1" ht="24.15" customHeight="1">
      <c r="A221" s="37"/>
      <c r="B221" s="38"/>
      <c r="C221" s="210" t="s">
        <v>353</v>
      </c>
      <c r="D221" s="210" t="s">
        <v>117</v>
      </c>
      <c r="E221" s="211" t="s">
        <v>354</v>
      </c>
      <c r="F221" s="212" t="s">
        <v>355</v>
      </c>
      <c r="G221" s="213" t="s">
        <v>151</v>
      </c>
      <c r="H221" s="214">
        <v>21.094999999999999</v>
      </c>
      <c r="I221" s="215"/>
      <c r="J221" s="216">
        <f>ROUND(I221*H221,2)</f>
        <v>0</v>
      </c>
      <c r="K221" s="212" t="s">
        <v>121</v>
      </c>
      <c r="L221" s="43"/>
      <c r="M221" s="217" t="s">
        <v>1</v>
      </c>
      <c r="N221" s="218" t="s">
        <v>40</v>
      </c>
      <c r="O221" s="90"/>
      <c r="P221" s="219">
        <f>O221*H221</f>
        <v>0</v>
      </c>
      <c r="Q221" s="219">
        <v>0.00016000000000000001</v>
      </c>
      <c r="R221" s="219">
        <f>Q221*H221</f>
        <v>0.0033752000000000001</v>
      </c>
      <c r="S221" s="219">
        <v>0</v>
      </c>
      <c r="T221" s="22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1" t="s">
        <v>194</v>
      </c>
      <c r="AT221" s="221" t="s">
        <v>117</v>
      </c>
      <c r="AU221" s="221" t="s">
        <v>82</v>
      </c>
      <c r="AY221" s="16" t="s">
        <v>115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6" t="s">
        <v>80</v>
      </c>
      <c r="BK221" s="222">
        <f>ROUND(I221*H221,2)</f>
        <v>0</v>
      </c>
      <c r="BL221" s="16" t="s">
        <v>194</v>
      </c>
      <c r="BM221" s="221" t="s">
        <v>356</v>
      </c>
    </row>
    <row r="222" s="13" customFormat="1">
      <c r="A222" s="13"/>
      <c r="B222" s="223"/>
      <c r="C222" s="224"/>
      <c r="D222" s="225" t="s">
        <v>124</v>
      </c>
      <c r="E222" s="226" t="s">
        <v>1</v>
      </c>
      <c r="F222" s="227" t="s">
        <v>352</v>
      </c>
      <c r="G222" s="224"/>
      <c r="H222" s="228">
        <v>21.094999999999999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124</v>
      </c>
      <c r="AU222" s="234" t="s">
        <v>82</v>
      </c>
      <c r="AV222" s="13" t="s">
        <v>82</v>
      </c>
      <c r="AW222" s="13" t="s">
        <v>32</v>
      </c>
      <c r="AX222" s="13" t="s">
        <v>80</v>
      </c>
      <c r="AY222" s="234" t="s">
        <v>115</v>
      </c>
    </row>
    <row r="223" s="2" customFormat="1" ht="24.15" customHeight="1">
      <c r="A223" s="37"/>
      <c r="B223" s="38"/>
      <c r="C223" s="210" t="s">
        <v>357</v>
      </c>
      <c r="D223" s="210" t="s">
        <v>117</v>
      </c>
      <c r="E223" s="211" t="s">
        <v>358</v>
      </c>
      <c r="F223" s="212" t="s">
        <v>359</v>
      </c>
      <c r="G223" s="213" t="s">
        <v>151</v>
      </c>
      <c r="H223" s="214">
        <v>21.094999999999999</v>
      </c>
      <c r="I223" s="215"/>
      <c r="J223" s="216">
        <f>ROUND(I223*H223,2)</f>
        <v>0</v>
      </c>
      <c r="K223" s="212" t="s">
        <v>121</v>
      </c>
      <c r="L223" s="43"/>
      <c r="M223" s="217" t="s">
        <v>1</v>
      </c>
      <c r="N223" s="218" t="s">
        <v>40</v>
      </c>
      <c r="O223" s="90"/>
      <c r="P223" s="219">
        <f>O223*H223</f>
        <v>0</v>
      </c>
      <c r="Q223" s="219">
        <v>0.00010000000000000001</v>
      </c>
      <c r="R223" s="219">
        <f>Q223*H223</f>
        <v>0.0021094999999999998</v>
      </c>
      <c r="S223" s="219">
        <v>0</v>
      </c>
      <c r="T223" s="22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1" t="s">
        <v>194</v>
      </c>
      <c r="AT223" s="221" t="s">
        <v>117</v>
      </c>
      <c r="AU223" s="221" t="s">
        <v>82</v>
      </c>
      <c r="AY223" s="16" t="s">
        <v>115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6" t="s">
        <v>80</v>
      </c>
      <c r="BK223" s="222">
        <f>ROUND(I223*H223,2)</f>
        <v>0</v>
      </c>
      <c r="BL223" s="16" t="s">
        <v>194</v>
      </c>
      <c r="BM223" s="221" t="s">
        <v>360</v>
      </c>
    </row>
    <row r="224" s="13" customFormat="1">
      <c r="A224" s="13"/>
      <c r="B224" s="223"/>
      <c r="C224" s="224"/>
      <c r="D224" s="225" t="s">
        <v>124</v>
      </c>
      <c r="E224" s="226" t="s">
        <v>1</v>
      </c>
      <c r="F224" s="227" t="s">
        <v>352</v>
      </c>
      <c r="G224" s="224"/>
      <c r="H224" s="228">
        <v>21.094999999999999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124</v>
      </c>
      <c r="AU224" s="234" t="s">
        <v>82</v>
      </c>
      <c r="AV224" s="13" t="s">
        <v>82</v>
      </c>
      <c r="AW224" s="13" t="s">
        <v>32</v>
      </c>
      <c r="AX224" s="13" t="s">
        <v>80</v>
      </c>
      <c r="AY224" s="234" t="s">
        <v>115</v>
      </c>
    </row>
    <row r="225" s="2" customFormat="1" ht="24.15" customHeight="1">
      <c r="A225" s="37"/>
      <c r="B225" s="38"/>
      <c r="C225" s="210" t="s">
        <v>361</v>
      </c>
      <c r="D225" s="210" t="s">
        <v>117</v>
      </c>
      <c r="E225" s="211" t="s">
        <v>362</v>
      </c>
      <c r="F225" s="212" t="s">
        <v>363</v>
      </c>
      <c r="G225" s="213" t="s">
        <v>151</v>
      </c>
      <c r="H225" s="214">
        <v>21.094999999999999</v>
      </c>
      <c r="I225" s="215"/>
      <c r="J225" s="216">
        <f>ROUND(I225*H225,2)</f>
        <v>0</v>
      </c>
      <c r="K225" s="212" t="s">
        <v>121</v>
      </c>
      <c r="L225" s="43"/>
      <c r="M225" s="217" t="s">
        <v>1</v>
      </c>
      <c r="N225" s="218" t="s">
        <v>40</v>
      </c>
      <c r="O225" s="90"/>
      <c r="P225" s="219">
        <f>O225*H225</f>
        <v>0</v>
      </c>
      <c r="Q225" s="219">
        <v>0.00027</v>
      </c>
      <c r="R225" s="219">
        <f>Q225*H225</f>
        <v>0.00569565</v>
      </c>
      <c r="S225" s="219">
        <v>0</v>
      </c>
      <c r="T225" s="22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1" t="s">
        <v>194</v>
      </c>
      <c r="AT225" s="221" t="s">
        <v>117</v>
      </c>
      <c r="AU225" s="221" t="s">
        <v>82</v>
      </c>
      <c r="AY225" s="16" t="s">
        <v>115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6" t="s">
        <v>80</v>
      </c>
      <c r="BK225" s="222">
        <f>ROUND(I225*H225,2)</f>
        <v>0</v>
      </c>
      <c r="BL225" s="16" t="s">
        <v>194</v>
      </c>
      <c r="BM225" s="221" t="s">
        <v>364</v>
      </c>
    </row>
    <row r="226" s="12" customFormat="1" ht="25.92" customHeight="1">
      <c r="A226" s="12"/>
      <c r="B226" s="194"/>
      <c r="C226" s="195"/>
      <c r="D226" s="196" t="s">
        <v>74</v>
      </c>
      <c r="E226" s="197" t="s">
        <v>365</v>
      </c>
      <c r="F226" s="197" t="s">
        <v>366</v>
      </c>
      <c r="G226" s="195"/>
      <c r="H226" s="195"/>
      <c r="I226" s="198"/>
      <c r="J226" s="199">
        <f>BK226</f>
        <v>0</v>
      </c>
      <c r="K226" s="195"/>
      <c r="L226" s="200"/>
      <c r="M226" s="201"/>
      <c r="N226" s="202"/>
      <c r="O226" s="202"/>
      <c r="P226" s="203">
        <f>P227</f>
        <v>0</v>
      </c>
      <c r="Q226" s="202"/>
      <c r="R226" s="203">
        <f>R227</f>
        <v>0</v>
      </c>
      <c r="S226" s="202"/>
      <c r="T226" s="20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5" t="s">
        <v>138</v>
      </c>
      <c r="AT226" s="206" t="s">
        <v>74</v>
      </c>
      <c r="AU226" s="206" t="s">
        <v>75</v>
      </c>
      <c r="AY226" s="205" t="s">
        <v>115</v>
      </c>
      <c r="BK226" s="207">
        <f>BK227</f>
        <v>0</v>
      </c>
    </row>
    <row r="227" s="12" customFormat="1" ht="22.8" customHeight="1">
      <c r="A227" s="12"/>
      <c r="B227" s="194"/>
      <c r="C227" s="195"/>
      <c r="D227" s="196" t="s">
        <v>74</v>
      </c>
      <c r="E227" s="208" t="s">
        <v>367</v>
      </c>
      <c r="F227" s="208" t="s">
        <v>368</v>
      </c>
      <c r="G227" s="195"/>
      <c r="H227" s="195"/>
      <c r="I227" s="198"/>
      <c r="J227" s="209">
        <f>BK227</f>
        <v>0</v>
      </c>
      <c r="K227" s="195"/>
      <c r="L227" s="200"/>
      <c r="M227" s="201"/>
      <c r="N227" s="202"/>
      <c r="O227" s="202"/>
      <c r="P227" s="203">
        <f>P228</f>
        <v>0</v>
      </c>
      <c r="Q227" s="202"/>
      <c r="R227" s="203">
        <f>R228</f>
        <v>0</v>
      </c>
      <c r="S227" s="202"/>
      <c r="T227" s="204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5" t="s">
        <v>138</v>
      </c>
      <c r="AT227" s="206" t="s">
        <v>74</v>
      </c>
      <c r="AU227" s="206" t="s">
        <v>80</v>
      </c>
      <c r="AY227" s="205" t="s">
        <v>115</v>
      </c>
      <c r="BK227" s="207">
        <f>BK228</f>
        <v>0</v>
      </c>
    </row>
    <row r="228" s="2" customFormat="1" ht="16.5" customHeight="1">
      <c r="A228" s="37"/>
      <c r="B228" s="38"/>
      <c r="C228" s="210" t="s">
        <v>369</v>
      </c>
      <c r="D228" s="210" t="s">
        <v>117</v>
      </c>
      <c r="E228" s="211" t="s">
        <v>370</v>
      </c>
      <c r="F228" s="212" t="s">
        <v>371</v>
      </c>
      <c r="G228" s="213" t="s">
        <v>186</v>
      </c>
      <c r="H228" s="214">
        <v>1</v>
      </c>
      <c r="I228" s="215"/>
      <c r="J228" s="216">
        <f>ROUND(I228*H228,2)</f>
        <v>0</v>
      </c>
      <c r="K228" s="212" t="s">
        <v>121</v>
      </c>
      <c r="L228" s="43"/>
      <c r="M228" s="247" t="s">
        <v>1</v>
      </c>
      <c r="N228" s="248" t="s">
        <v>40</v>
      </c>
      <c r="O228" s="249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1" t="s">
        <v>372</v>
      </c>
      <c r="AT228" s="221" t="s">
        <v>117</v>
      </c>
      <c r="AU228" s="221" t="s">
        <v>82</v>
      </c>
      <c r="AY228" s="16" t="s">
        <v>115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6" t="s">
        <v>80</v>
      </c>
      <c r="BK228" s="222">
        <f>ROUND(I228*H228,2)</f>
        <v>0</v>
      </c>
      <c r="BL228" s="16" t="s">
        <v>372</v>
      </c>
      <c r="BM228" s="221" t="s">
        <v>373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FjqJ6THlh5zzPt70oeFs/LRxEcqeDFABYnvE7UONU/IR/62pfrx28QawykAf5YpflkIZcol6oRG9mzIPMOZTYw==" hashValue="Yq6fSPKbd4yfq3Fkf6geKgbg941C3xW/WjYc+3n++HGuw2xjjV1/lP7ROtU32Op3X2Z7qQFPM3KoVqBBPRunsQ==" algorithmName="SHA-512" password="CC35"/>
  <autoFilter ref="C122:K228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2025-04-08T07:58:18Z</dcterms:created>
  <dcterms:modified xsi:type="dcterms:W3CDTF">2025-04-08T07:58:19Z</dcterms:modified>
</cp:coreProperties>
</file>